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<sst xmlns="http://schemas.openxmlformats.org/spreadsheetml/2006/main" count="201" uniqueCount="154">
  <si>
    <t>OBRA: Câmara de Vereadores de Uruguaiana - RS</t>
  </si>
  <si>
    <t>OBJETO: Revestimento e pintura das paredes internas</t>
  </si>
  <si>
    <t>LOCAL: rua Gen Bento Martins, n° 2619, CEP 97.501-520</t>
  </si>
  <si>
    <t>DATA: Abril de 2018</t>
  </si>
  <si>
    <t>DATA BASE DO PREÇO: FEVEREIRO 2018</t>
  </si>
  <si>
    <t>PLANILHA GERAL QUANTITATIVA E ORÇAMENTARIA</t>
  </si>
  <si>
    <t>ITEM</t>
  </si>
  <si>
    <t>n° SINAPI</t>
  </si>
  <si>
    <t>DESCRIÇÃO DOS SERVIÇOS</t>
  </si>
  <si>
    <t>UNIDADE</t>
  </si>
  <si>
    <t>QUANTIDADE</t>
  </si>
  <si>
    <t>CUSTO (R$)</t>
  </si>
  <si>
    <t>UNITARIO</t>
  </si>
  <si>
    <t>TOTAL</t>
  </si>
  <si>
    <t>TOTAL+BDI=23,98%</t>
  </si>
  <si>
    <t>1.0</t>
  </si>
  <si>
    <t>CANTEIRO DE OBRAS</t>
  </si>
  <si>
    <t>1.1</t>
  </si>
  <si>
    <t>74209/001</t>
  </si>
  <si>
    <t>PLACA DE OBRA EM CHAPA DE ACO GALVANIZADO</t>
  </si>
  <si>
    <t>M2</t>
  </si>
  <si>
    <t>1.2</t>
  </si>
  <si>
    <t>LOCACAO DE ANDAIME METALICO TUBULAR TIPO TORRE</t>
  </si>
  <si>
    <t>M/MES</t>
  </si>
  <si>
    <t>1.3</t>
  </si>
  <si>
    <t>PLATAFORMA MADEIRA P/ ANDAIME TUBULAR APROVEITAMENTO 20 VEZES</t>
  </si>
  <si>
    <t>Subtotal item 1.0</t>
  </si>
  <si>
    <t>2.0</t>
  </si>
  <si>
    <t>DEMOLIR E RETIRAR</t>
  </si>
  <si>
    <t>2.1</t>
  </si>
  <si>
    <t>73802/001</t>
  </si>
  <si>
    <t>DEMOLICAO DE REVESTIMENTO DE ARGAMASSA DE CAL E AREIA</t>
  </si>
  <si>
    <t>2.2</t>
  </si>
  <si>
    <t>REMOCAO MANUAL DE ENTULHO</t>
  </si>
  <si>
    <t>M3</t>
  </si>
  <si>
    <t>2.3</t>
  </si>
  <si>
    <t>CARGA MANUAL DE ENTULHO EM CAMINHAO BASCULANTE 6 M3</t>
  </si>
  <si>
    <t>2.4</t>
  </si>
  <si>
    <t>TRANSPORTE DE ENTULHO COM CAMINHAO BASCULANTE 6 M3, RODOVIA PAVIMENTADA, DMT 0,5 A 1,0 KM</t>
  </si>
  <si>
    <t>Subtotal item 2.0</t>
  </si>
  <si>
    <t>3.0</t>
  </si>
  <si>
    <t>RECUPERACAO DE REVESTIMENTO</t>
  </si>
  <si>
    <t>3.1</t>
  </si>
  <si>
    <t>ARGAMASSA TRAÇO 1:3 (CIMENTO E AREIA GROSSA) PARA CHAPISCO CONVENCIONAL, PREPARO MECÂNICO COM BETONEIRA 400 L.</t>
  </si>
  <si>
    <t>3.2</t>
  </si>
  <si>
    <t>IMPERMEABILIZACAO DE SUPERFICIE COM ARGAMASSA DE CIMENTO E AREIA, TRACO 1:3, COM ADITIVO IMPERMEABILIZANTE, E=1,5 CM</t>
  </si>
  <si>
    <t>3.3</t>
  </si>
  <si>
    <t>74106/001</t>
  </si>
  <si>
    <t>IMPERMEABILIZACAO COM TINTA ASFALTICA, DUAS DEMAOS</t>
  </si>
  <si>
    <t>Subtotal item 3.0</t>
  </si>
  <si>
    <t>4.0</t>
  </si>
  <si>
    <t>COBERTURA</t>
  </si>
  <si>
    <t>4.1</t>
  </si>
  <si>
    <t>CALHA EM CHAPA DE AÇO GALVANIZADO NÚMERO 24, DESENVOLVIMENTO DE 100 CM, INCLUSO TRANSPORTE VERTICAL. AF_06/2016</t>
  </si>
  <si>
    <t>M</t>
  </si>
  <si>
    <t>4.2</t>
  </si>
  <si>
    <t>RUFO EM CHAPA DE AÇO GALVANIZADO NÚMERO 24, CORTE DE 25 CM, INCLUSO TRANSPORTE VERTICAL. AF_06/2016</t>
  </si>
  <si>
    <t>4.3</t>
  </si>
  <si>
    <t>TELHADISTA COM ENCARGOS COMPLEMENTARES</t>
  </si>
  <si>
    <t>H</t>
  </si>
  <si>
    <t>4.4</t>
  </si>
  <si>
    <t>TUBO PVC, SÉRIE R, ÁGUA PLUVIAL, DN 100 MM, FORNECIDO E INSTALADO EM RAMAL DE ENCAMINHAMENTO. AF_12/2014</t>
  </si>
  <si>
    <t>4.5</t>
  </si>
  <si>
    <t>JOELHO 90 GRAUS, PVC, SERIE R, ÁGUA PLUVIAL, DN 100 MM, JUNTA ELÁSTICA, FORNECIDO E INSTALADO EM RAMAL DE ENCAMINHAMENTO. AF_12/2014</t>
  </si>
  <si>
    <t>UN</t>
  </si>
  <si>
    <t>Subtotal item 4.0</t>
  </si>
  <si>
    <t>5.0</t>
  </si>
  <si>
    <t>REVESTIMENTOS</t>
  </si>
  <si>
    <t>5.1</t>
  </si>
  <si>
    <t>mercado</t>
  </si>
  <si>
    <t>RIPADO DE MADEIRA DE CEDRO OU SUPERIOR PARA FORRO RIPADO</t>
  </si>
  <si>
    <t>5.2</t>
  </si>
  <si>
    <t>CARPINTEIRO E AJUDANTE</t>
  </si>
  <si>
    <t>5.3</t>
  </si>
  <si>
    <t>SOLEIRA DE MARMORE BRANCO, LARGURA 15CM, ESPESSURA 3CM, ASSENTADA SOBRE ARGAMASSA TRACO 1:4 (CIMENTO E AREIA)</t>
  </si>
  <si>
    <t>5.4</t>
  </si>
  <si>
    <t>RECOLOCACAO DE PISO DE TABUAS DE MADEIRA, CONSIDERANDO REAPROVEITAMENTO DO MATERIAL, INCLUSIVE VIGAMENTO</t>
  </si>
  <si>
    <t>5.5</t>
  </si>
  <si>
    <t>VIDRO TEMPERADO INCOLOR, ESPESSURA 4MM, FORNECIMENTO E INSTALACAO</t>
  </si>
  <si>
    <t>Subtotal item 5.0</t>
  </si>
  <si>
    <t>6.0</t>
  </si>
  <si>
    <t>PINTURA</t>
  </si>
  <si>
    <t>6.1</t>
  </si>
  <si>
    <t>73806/001</t>
  </si>
  <si>
    <t>LIMPEZA DE SUPERFICIES COM JATO DE ALTA PRESSAO DE AR E AGUA</t>
  </si>
  <si>
    <t>6.2</t>
  </si>
  <si>
    <t>APLICAÇÃO MANUAL DE FUNDO SELADOR ACRÍLICO EM PAREDES EXTERNAS DE CASAS.</t>
  </si>
  <si>
    <t>6.3</t>
  </si>
  <si>
    <t>APLICAÇÃO DE FUNDO SELADOR ACRÍLICO EM PAREDES, UMA DEMÃO.</t>
  </si>
  <si>
    <t>6.4</t>
  </si>
  <si>
    <t>APLICAÇÃO DE FUNDO SELADOR ACRÍLICO EM TETO, UMA DEMÃO.</t>
  </si>
  <si>
    <t>6.5</t>
  </si>
  <si>
    <t>APLICAÇÃO E LIXAMENTO DE MASSA LÁTEX EM PAREDES, DUAS DEMÃOS.</t>
  </si>
  <si>
    <t>6.6</t>
  </si>
  <si>
    <t>APLICAÇÃO E LIXAMENTO DE MASSA LÁTEX EM TETO, DUAS DEMÃOS. AF_06/2014</t>
  </si>
  <si>
    <t>6.7</t>
  </si>
  <si>
    <t xml:space="preserve"> APLICAÇÃO MANUAL DE PINTURA COM TINTA TEXTURIZADA ACRÍLICA EM PAREDES EXTERNAS DE CASAS, UMA COR.</t>
  </si>
  <si>
    <t>6.8</t>
  </si>
  <si>
    <t>APLICAÇÃO MANUAL DE PINTURA COM TINTA LÁTEX ACRÍLICA EM PAREDES, DUASDEMÃOS. AF_06/2014</t>
  </si>
  <si>
    <t>6.9</t>
  </si>
  <si>
    <t>APLICAÇÃO MANUAL DE PINTURA COM TINTA LÁTEX ACRÍLICA EM TETO, DUAS DEMÃOS.</t>
  </si>
  <si>
    <t>6.10</t>
  </si>
  <si>
    <t>PINTURA ESMALTE BRILHANTE (2 DEMAOS) SOBRE SUPERFICIE METALICA, INCLUSIVE PROTECAO COM ZARCAO (1 DEMAO)</t>
  </si>
  <si>
    <t>6.11</t>
  </si>
  <si>
    <t>74065/001</t>
  </si>
  <si>
    <t>PINTURA ESMALTE FOSCO PARA MADEIRA, DUAS DEMAOS, SOBRE FUNDO NIVELADOR BRANCO</t>
  </si>
  <si>
    <t>6.12</t>
  </si>
  <si>
    <t>PINTURA EPOXI PARA PISO, DUAS DEMAOS</t>
  </si>
  <si>
    <t>Subtotal item 6.0</t>
  </si>
  <si>
    <t>7.0</t>
  </si>
  <si>
    <t>INSTALAÇÕES ELÉTRICAS E HIDROSSANITÁRIAS</t>
  </si>
  <si>
    <t>7.1</t>
  </si>
  <si>
    <t>ELETROCALHA PERFURADA 50x50cm INCL CONEXÕES - FORNECIMENTO E INSTALAÇÃO</t>
  </si>
  <si>
    <t>m</t>
  </si>
  <si>
    <t>7.2</t>
  </si>
  <si>
    <t>INTERRUPTOR SIMPLES (1 MÓDULO), 10A/250V, INCLUINDO SUPORTE E PLACA -FORNECIMENTO E INSTALAÇÃO. AF_12/2015</t>
  </si>
  <si>
    <t>7.3</t>
  </si>
  <si>
    <t>TOMADA MÉDIA DE EMBUTIR (2 MÓDULOS), 2P+T 20 A, INCLUINDO SUPORTE E PLACA - FORNECIMENTO E INSTALAÇÃO. AF_12/2015</t>
  </si>
  <si>
    <t>7.4</t>
  </si>
  <si>
    <t xml:space="preserve"> ELETRODUTO RÍGIDO SOLDÁVEL, PVC, DN 25 MM (3/4), APARENTE, INSTALADO EM PAREDE - FORNECIMENTO E INSTALAÇÃO</t>
  </si>
  <si>
    <t>7.5</t>
  </si>
  <si>
    <t xml:space="preserve"> TUBO, PVC, SOLDÁVEL, DN 25MM, INSTALADO EM DRENO DE AR-CONDICIONADO, FORNECIMENTO E INSTALAÇÃO.</t>
  </si>
  <si>
    <t>Subtotal item 7.0</t>
  </si>
  <si>
    <t>8.0</t>
  </si>
  <si>
    <t>LIMPEZA E SERVIÇOS EXTRAS</t>
  </si>
  <si>
    <t>8.1</t>
  </si>
  <si>
    <t>LIMPEZA FINAL DA OBRA</t>
  </si>
  <si>
    <t>8.2</t>
  </si>
  <si>
    <t>MARCENEIRO COM ENCARGOS COMPLEMENTARES PARA DESMONTAGEM DE MOVEIS</t>
  </si>
  <si>
    <t>Subtotal item 8.0</t>
  </si>
  <si>
    <t>TOTAL GERAL</t>
  </si>
  <si>
    <t>sem BDI</t>
  </si>
  <si>
    <t>BDI= 23,98%</t>
  </si>
  <si>
    <t>_________________________________________________</t>
  </si>
  <si>
    <t>RESPONSÁVEL TÉCNICO</t>
  </si>
  <si>
    <t>CÂMARA MUNICIPAL DE VEREADORES</t>
  </si>
  <si>
    <t>OBJETO: Revestimento e pintura das paredes</t>
  </si>
  <si>
    <t>DATA: abril de 2018</t>
  </si>
  <si>
    <t>CRONOGRAMA FÍSICO-FINACEIRO</t>
  </si>
  <si>
    <t>DESCRIÇÃO</t>
  </si>
  <si>
    <t>%</t>
  </si>
  <si>
    <t>MES 1</t>
  </si>
  <si>
    <t>MES 2</t>
  </si>
  <si>
    <t>MES 3</t>
  </si>
  <si>
    <t>MES 4</t>
  </si>
  <si>
    <t>MES 5</t>
  </si>
  <si>
    <t>MES 6</t>
  </si>
  <si>
    <t>TOTAL ORÇ.</t>
  </si>
  <si>
    <t>TOTAL ORÇ. + BDI</t>
  </si>
  <si>
    <t>Total  da Etapa</t>
  </si>
  <si>
    <t>Total Acumulado</t>
  </si>
  <si>
    <t>________________________________</t>
  </si>
  <si>
    <t>RESPONSÁVEL TECNICO</t>
  </si>
  <si>
    <t>CÂMARA DE VEREADORES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</si>
</sst>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&quot;R$ &quot;* #,##0.00_-;&quot;-R$ &quot;* #,##0.00_-;_-&quot;R$ &quot;* \-??_-;_-@_-"/>
    <numFmt numFmtId="166" formatCode="_-* #,##0.00_-;\-* #,##0.00_-;_-* \-??_-;_-@_-"/>
    <numFmt numFmtId="167" formatCode="0.00"/>
    <numFmt numFmtId="168" formatCode="#,##0.00"/>
    <numFmt numFmtId="169" formatCode="[$R$-416]\ #,##0.00;[RED]\-[$R$-416]\ #,##0.00"/>
    <numFmt numFmtId="170" formatCode="&quot;R$ &quot;#,##0.00"/>
    <numFmt numFmtId="171" formatCode="DD/MM/YYYY"/>
    <numFmt numFmtId="172" formatCode="0%"/>
    <numFmt numFmtId="173" formatCode="&quot;R$ &quot;#,##0.00;&quot;-R$ &quot;#,##0.00"/>
  </numFmts>
  <fonts count="1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6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17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1" xfId="0" applyFill="1" applyBorder="1" applyAlignment="1">
      <alignment/>
    </xf>
    <xf numFmtId="165" fontId="0" fillId="2" borderId="1" xfId="17" applyFont="1" applyFill="1" applyBorder="1" applyAlignment="1" applyProtection="1">
      <alignment horizontal="center"/>
      <protection/>
    </xf>
    <xf numFmtId="164" fontId="0" fillId="2" borderId="1" xfId="0" applyFill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" fillId="0" borderId="1" xfId="21" applyNumberFormat="1" applyFont="1" applyFill="1" applyBorder="1" applyAlignment="1">
      <alignment horizontal="center"/>
      <protection/>
    </xf>
    <xf numFmtId="164" fontId="1" fillId="0" borderId="1" xfId="21" applyFont="1" applyFill="1" applyBorder="1">
      <alignment/>
      <protection/>
    </xf>
    <xf numFmtId="164" fontId="1" fillId="0" borderId="1" xfId="21" applyFont="1" applyBorder="1" applyAlignment="1">
      <alignment horizontal="center"/>
      <protection/>
    </xf>
    <xf numFmtId="167" fontId="1" fillId="3" borderId="1" xfId="22" applyNumberFormat="1" applyFont="1" applyFill="1" applyBorder="1" applyAlignment="1" applyProtection="1">
      <alignment horizontal="center"/>
      <protection/>
    </xf>
    <xf numFmtId="165" fontId="1" fillId="3" borderId="1" xfId="17" applyNumberFormat="1" applyFont="1" applyFill="1" applyBorder="1" applyAlignment="1" applyProtection="1">
      <alignment/>
      <protection/>
    </xf>
    <xf numFmtId="165" fontId="0" fillId="0" borderId="1" xfId="17" applyNumberFormat="1" applyFont="1" applyFill="1" applyBorder="1" applyAlignment="1" applyProtection="1">
      <alignment/>
      <protection/>
    </xf>
    <xf numFmtId="165" fontId="0" fillId="0" borderId="1" xfId="17" applyNumberFormat="1" applyFont="1" applyFill="1" applyBorder="1" applyAlignment="1" applyProtection="1">
      <alignment horizontal="left"/>
      <protection/>
    </xf>
    <xf numFmtId="164" fontId="0" fillId="0" borderId="1" xfId="0" applyNumberFormat="1" applyFont="1" applyBorder="1" applyAlignment="1">
      <alignment horizontal="center"/>
    </xf>
    <xf numFmtId="165" fontId="0" fillId="0" borderId="2" xfId="17" applyNumberFormat="1" applyFont="1" applyFill="1" applyBorder="1" applyAlignment="1" applyProtection="1">
      <alignment/>
      <protection/>
    </xf>
    <xf numFmtId="164" fontId="3" fillId="0" borderId="3" xfId="0" applyFont="1" applyBorder="1" applyAlignment="1">
      <alignment horizontal="right" vertical="center"/>
    </xf>
    <xf numFmtId="165" fontId="2" fillId="0" borderId="4" xfId="0" applyNumberFormat="1" applyFont="1" applyBorder="1" applyAlignment="1">
      <alignment/>
    </xf>
    <xf numFmtId="165" fontId="2" fillId="0" borderId="5" xfId="17" applyNumberFormat="1" applyFont="1" applyFill="1" applyBorder="1" applyAlignment="1" applyProtection="1">
      <alignment/>
      <protection/>
    </xf>
    <xf numFmtId="165" fontId="2" fillId="0" borderId="5" xfId="0" applyNumberFormat="1" applyFont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64" fontId="4" fillId="0" borderId="1" xfId="21" applyFont="1" applyBorder="1" applyAlignment="1">
      <alignment horizontal="center"/>
      <protection/>
    </xf>
    <xf numFmtId="167" fontId="0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/>
    </xf>
    <xf numFmtId="165" fontId="0" fillId="0" borderId="1" xfId="17" applyNumberFormat="1" applyFont="1" applyFill="1" applyBorder="1" applyAlignment="1" applyProtection="1">
      <alignment/>
      <protection/>
    </xf>
    <xf numFmtId="165" fontId="0" fillId="0" borderId="1" xfId="0" applyNumberFormat="1" applyBorder="1" applyAlignment="1">
      <alignment horizontal="left"/>
    </xf>
    <xf numFmtId="164" fontId="1" fillId="0" borderId="1" xfId="21" applyFont="1" applyFill="1" applyBorder="1" applyAlignment="1">
      <alignment wrapText="1"/>
      <protection/>
    </xf>
    <xf numFmtId="165" fontId="0" fillId="0" borderId="2" xfId="17" applyNumberFormat="1" applyFont="1" applyFill="1" applyBorder="1" applyAlignment="1" applyProtection="1">
      <alignment/>
      <protection/>
    </xf>
    <xf numFmtId="165" fontId="0" fillId="2" borderId="1" xfId="17" applyFont="1" applyFill="1" applyBorder="1" applyAlignment="1" applyProtection="1">
      <alignment/>
      <protection/>
    </xf>
    <xf numFmtId="166" fontId="1" fillId="3" borderId="1" xfId="22" applyFont="1" applyFill="1" applyBorder="1" applyAlignment="1" applyProtection="1">
      <alignment horizontal="center"/>
      <protection/>
    </xf>
    <xf numFmtId="165" fontId="0" fillId="0" borderId="1" xfId="0" applyNumberFormat="1" applyBorder="1" applyAlignment="1">
      <alignment/>
    </xf>
    <xf numFmtId="164" fontId="3" fillId="0" borderId="1" xfId="0" applyFont="1" applyBorder="1" applyAlignment="1">
      <alignment horizontal="right" vertical="center"/>
    </xf>
    <xf numFmtId="165" fontId="0" fillId="0" borderId="5" xfId="0" applyNumberFormat="1" applyBorder="1" applyAlignment="1">
      <alignment/>
    </xf>
    <xf numFmtId="164" fontId="2" fillId="2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7" fontId="5" fillId="3" borderId="1" xfId="15" applyNumberFormat="1" applyFont="1" applyFill="1" applyBorder="1" applyAlignment="1" applyProtection="1">
      <alignment horizontal="center" wrapText="1"/>
      <protection/>
    </xf>
    <xf numFmtId="165" fontId="1" fillId="3" borderId="1" xfId="15" applyNumberFormat="1" applyFont="1" applyFill="1" applyBorder="1" applyAlignment="1" applyProtection="1">
      <alignment/>
      <protection/>
    </xf>
    <xf numFmtId="165" fontId="5" fillId="0" borderId="6" xfId="15" applyNumberFormat="1" applyFont="1" applyFill="1" applyBorder="1" applyAlignment="1" applyProtection="1">
      <alignment horizontal="right"/>
      <protection/>
    </xf>
    <xf numFmtId="165" fontId="5" fillId="0" borderId="1" xfId="15" applyNumberFormat="1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 vertical="center"/>
    </xf>
    <xf numFmtId="165" fontId="5" fillId="0" borderId="1" xfId="15" applyNumberFormat="1" applyFont="1" applyFill="1" applyBorder="1" applyAlignment="1" applyProtection="1">
      <alignment horizontal="right"/>
      <protection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5" fillId="0" borderId="2" xfId="15" applyFont="1" applyFill="1" applyBorder="1" applyAlignment="1" applyProtection="1">
      <alignment horizontal="center"/>
      <protection/>
    </xf>
    <xf numFmtId="167" fontId="5" fillId="3" borderId="2" xfId="15" applyNumberFormat="1" applyFont="1" applyFill="1" applyBorder="1" applyAlignment="1" applyProtection="1">
      <alignment horizontal="center"/>
      <protection/>
    </xf>
    <xf numFmtId="165" fontId="1" fillId="3" borderId="2" xfId="15" applyNumberFormat="1" applyFont="1" applyFill="1" applyBorder="1" applyAlignment="1" applyProtection="1">
      <alignment/>
      <protection/>
    </xf>
    <xf numFmtId="165" fontId="5" fillId="0" borderId="2" xfId="15" applyNumberFormat="1" applyFont="1" applyFill="1" applyBorder="1" applyAlignment="1" applyProtection="1">
      <alignment horizontal="right"/>
      <protection/>
    </xf>
    <xf numFmtId="164" fontId="1" fillId="0" borderId="2" xfId="0" applyFont="1" applyBorder="1" applyAlignment="1">
      <alignment wrapText="1"/>
    </xf>
    <xf numFmtId="165" fontId="1" fillId="3" borderId="7" xfId="15" applyNumberFormat="1" applyFont="1" applyFill="1" applyBorder="1" applyAlignment="1" applyProtection="1">
      <alignment/>
      <protection/>
    </xf>
    <xf numFmtId="165" fontId="6" fillId="0" borderId="4" xfId="0" applyNumberFormat="1" applyFont="1" applyBorder="1" applyAlignment="1">
      <alignment horizontal="right" wrapText="1"/>
    </xf>
    <xf numFmtId="165" fontId="3" fillId="0" borderId="5" xfId="15" applyNumberFormat="1" applyFont="1" applyFill="1" applyBorder="1" applyAlignment="1" applyProtection="1">
      <alignment horizontal="right" wrapText="1"/>
      <protection/>
    </xf>
    <xf numFmtId="164" fontId="3" fillId="0" borderId="6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8" fontId="5" fillId="3" borderId="1" xfId="0" applyNumberFormat="1" applyFont="1" applyFill="1" applyBorder="1" applyAlignment="1" applyProtection="1">
      <alignment horizontal="center"/>
      <protection/>
    </xf>
    <xf numFmtId="169" fontId="1" fillId="3" borderId="1" xfId="17" applyNumberFormat="1" applyFont="1" applyFill="1" applyBorder="1" applyAlignment="1" applyProtection="1">
      <alignment horizontal="right"/>
      <protection/>
    </xf>
    <xf numFmtId="169" fontId="5" fillId="0" borderId="2" xfId="15" applyNumberFormat="1" applyFont="1" applyFill="1" applyBorder="1" applyAlignment="1" applyProtection="1">
      <alignment horizontal="right"/>
      <protection/>
    </xf>
    <xf numFmtId="169" fontId="5" fillId="0" borderId="2" xfId="15" applyNumberFormat="1" applyFont="1" applyFill="1" applyBorder="1" applyAlignment="1" applyProtection="1">
      <alignment horizontal="right" wrapText="1"/>
      <protection/>
    </xf>
    <xf numFmtId="169" fontId="1" fillId="3" borderId="4" xfId="17" applyNumberFormat="1" applyFont="1" applyFill="1" applyBorder="1" applyAlignment="1" applyProtection="1">
      <alignment horizontal="right"/>
      <protection/>
    </xf>
    <xf numFmtId="169" fontId="5" fillId="0" borderId="1" xfId="15" applyNumberFormat="1" applyFont="1" applyFill="1" applyBorder="1" applyAlignment="1" applyProtection="1">
      <alignment horizontal="right"/>
      <protection/>
    </xf>
    <xf numFmtId="169" fontId="6" fillId="0" borderId="4" xfId="0" applyNumberFormat="1" applyFont="1" applyBorder="1" applyAlignment="1">
      <alignment horizontal="right" wrapText="1"/>
    </xf>
    <xf numFmtId="169" fontId="3" fillId="0" borderId="5" xfId="15" applyNumberFormat="1" applyFont="1" applyFill="1" applyBorder="1" applyAlignment="1" applyProtection="1">
      <alignment horizontal="right" wrapText="1"/>
      <protection/>
    </xf>
    <xf numFmtId="164" fontId="2" fillId="0" borderId="6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 applyProtection="1">
      <alignment horizontal="center"/>
      <protection/>
    </xf>
    <xf numFmtId="165" fontId="1" fillId="3" borderId="1" xfId="23" applyNumberFormat="1" applyFont="1" applyFill="1" applyBorder="1" applyAlignment="1" applyProtection="1">
      <alignment/>
      <protection/>
    </xf>
    <xf numFmtId="165" fontId="5" fillId="0" borderId="1" xfId="15" applyNumberFormat="1" applyFont="1" applyFill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/>
    </xf>
    <xf numFmtId="167" fontId="1" fillId="3" borderId="1" xfId="0" applyNumberFormat="1" applyFont="1" applyFill="1" applyBorder="1" applyAlignment="1" applyProtection="1">
      <alignment horizontal="center"/>
      <protection/>
    </xf>
    <xf numFmtId="165" fontId="1" fillId="3" borderId="1" xfId="0" applyNumberFormat="1" applyFont="1" applyFill="1" applyBorder="1" applyAlignment="1">
      <alignment/>
    </xf>
    <xf numFmtId="164" fontId="5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1" xfId="22" applyNumberFormat="1" applyFont="1" applyFill="1" applyBorder="1" applyAlignment="1" applyProtection="1">
      <alignment horizontal="center"/>
      <protection/>
    </xf>
    <xf numFmtId="164" fontId="1" fillId="0" borderId="1" xfId="21" applyFont="1" applyBorder="1" applyAlignment="1">
      <alignment wrapText="1"/>
      <protection/>
    </xf>
    <xf numFmtId="165" fontId="1" fillId="3" borderId="1" xfId="20" applyNumberFormat="1" applyFont="1" applyFill="1" applyBorder="1" applyAlignment="1" applyProtection="1">
      <alignment/>
      <protection/>
    </xf>
    <xf numFmtId="165" fontId="5" fillId="0" borderId="2" xfId="15" applyNumberFormat="1" applyFont="1" applyFill="1" applyBorder="1" applyAlignment="1" applyProtection="1">
      <alignment/>
      <protection/>
    </xf>
    <xf numFmtId="165" fontId="1" fillId="3" borderId="4" xfId="23" applyNumberFormat="1" applyFont="1" applyFill="1" applyBorder="1" applyAlignment="1" applyProtection="1">
      <alignment/>
      <protection/>
    </xf>
    <xf numFmtId="165" fontId="1" fillId="0" borderId="4" xfId="23" applyNumberFormat="1" applyFont="1" applyFill="1" applyBorder="1" applyAlignment="1" applyProtection="1">
      <alignment horizontal="right"/>
      <protection/>
    </xf>
    <xf numFmtId="165" fontId="3" fillId="0" borderId="5" xfId="0" applyNumberFormat="1" applyFont="1" applyBorder="1" applyAlignment="1">
      <alignment horizontal="right" wrapText="1"/>
    </xf>
    <xf numFmtId="165" fontId="3" fillId="0" borderId="8" xfId="15" applyNumberFormat="1" applyFont="1" applyFill="1" applyBorder="1" applyAlignment="1" applyProtection="1">
      <alignment horizontal="right" wrapText="1"/>
      <protection/>
    </xf>
    <xf numFmtId="168" fontId="5" fillId="3" borderId="1" xfId="15" applyNumberFormat="1" applyFont="1" applyFill="1" applyBorder="1" applyAlignment="1" applyProtection="1">
      <alignment horizontal="center"/>
      <protection/>
    </xf>
    <xf numFmtId="165" fontId="1" fillId="3" borderId="4" xfId="15" applyNumberFormat="1" applyFont="1" applyFill="1" applyBorder="1" applyAlignment="1" applyProtection="1">
      <alignment/>
      <protection/>
    </xf>
    <xf numFmtId="165" fontId="0" fillId="0" borderId="9" xfId="17" applyNumberFormat="1" applyFont="1" applyFill="1" applyBorder="1" applyAlignment="1" applyProtection="1">
      <alignment/>
      <protection/>
    </xf>
    <xf numFmtId="165" fontId="0" fillId="0" borderId="2" xfId="0" applyNumberFormat="1" applyBorder="1" applyAlignment="1">
      <alignment/>
    </xf>
    <xf numFmtId="164" fontId="1" fillId="0" borderId="2" xfId="21" applyNumberFormat="1" applyFont="1" applyFill="1" applyBorder="1" applyAlignment="1">
      <alignment horizontal="center"/>
      <protection/>
    </xf>
    <xf numFmtId="164" fontId="1" fillId="0" borderId="2" xfId="21" applyFont="1" applyFill="1" applyBorder="1">
      <alignment/>
      <protection/>
    </xf>
    <xf numFmtId="164" fontId="1" fillId="0" borderId="2" xfId="21" applyFont="1" applyBorder="1" applyAlignment="1">
      <alignment horizontal="center"/>
      <protection/>
    </xf>
    <xf numFmtId="167" fontId="1" fillId="3" borderId="2" xfId="22" applyNumberFormat="1" applyFont="1" applyFill="1" applyBorder="1" applyAlignment="1" applyProtection="1">
      <alignment horizontal="center"/>
      <protection/>
    </xf>
    <xf numFmtId="165" fontId="1" fillId="3" borderId="2" xfId="17" applyNumberFormat="1" applyFont="1" applyFill="1" applyBorder="1" applyAlignment="1" applyProtection="1">
      <alignment/>
      <protection/>
    </xf>
    <xf numFmtId="164" fontId="3" fillId="0" borderId="2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/>
    </xf>
    <xf numFmtId="165" fontId="2" fillId="0" borderId="10" xfId="17" applyNumberFormat="1" applyFont="1" applyFill="1" applyBorder="1" applyAlignment="1" applyProtection="1">
      <alignment/>
      <protection/>
    </xf>
    <xf numFmtId="165" fontId="2" fillId="0" borderId="11" xfId="0" applyNumberFormat="1" applyFont="1" applyBorder="1" applyAlignment="1">
      <alignment/>
    </xf>
    <xf numFmtId="164" fontId="2" fillId="0" borderId="7" xfId="0" applyFont="1" applyBorder="1" applyAlignment="1">
      <alignment horizontal="center"/>
    </xf>
    <xf numFmtId="164" fontId="2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70" fontId="8" fillId="0" borderId="5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3" xfId="0" applyBorder="1" applyAlignment="1">
      <alignment/>
    </xf>
    <xf numFmtId="164" fontId="10" fillId="4" borderId="1" xfId="0" applyNumberFormat="1" applyFont="1" applyFill="1" applyBorder="1" applyAlignment="1" applyProtection="1">
      <alignment horizontal="center" vertical="center" wrapText="1"/>
      <protection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72" fontId="12" fillId="0" borderId="1" xfId="19" applyFont="1" applyFill="1" applyBorder="1" applyAlignment="1" applyProtection="1">
      <alignment horizontal="center" vertical="center" wrapText="1"/>
      <protection/>
    </xf>
    <xf numFmtId="165" fontId="12" fillId="0" borderId="1" xfId="0" applyNumberFormat="1" applyFont="1" applyFill="1" applyBorder="1" applyAlignment="1" applyProtection="1">
      <alignment horizontal="center" vertical="center" wrapText="1"/>
      <protection/>
    </xf>
    <xf numFmtId="165" fontId="12" fillId="0" borderId="1" xfId="17" applyFont="1" applyFill="1" applyBorder="1" applyAlignment="1" applyProtection="1">
      <alignment horizontal="center" vertical="center" wrapText="1"/>
      <protection/>
    </xf>
    <xf numFmtId="173" fontId="12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right" vertical="center" wrapText="1"/>
      <protection/>
    </xf>
    <xf numFmtId="164" fontId="11" fillId="4" borderId="1" xfId="0" applyNumberFormat="1" applyFont="1" applyFill="1" applyBorder="1" applyAlignment="1" applyProtection="1">
      <alignment horizontal="left" vertical="center" wrapText="1"/>
      <protection/>
    </xf>
    <xf numFmtId="165" fontId="12" fillId="4" borderId="1" xfId="0" applyNumberFormat="1" applyFont="1" applyFill="1" applyBorder="1" applyAlignment="1" applyProtection="1">
      <alignment horizontal="right" vertical="center" wrapText="1"/>
      <protection/>
    </xf>
    <xf numFmtId="173" fontId="12" fillId="4" borderId="1" xfId="0" applyNumberFormat="1" applyFont="1" applyFill="1" applyBorder="1" applyAlignment="1" applyProtection="1">
      <alignment horizontal="right" vertical="center" wrapText="1"/>
      <protection/>
    </xf>
    <xf numFmtId="172" fontId="12" fillId="4" borderId="1" xfId="19" applyFont="1" applyFill="1" applyBorder="1" applyAlignment="1" applyProtection="1">
      <alignment horizontal="center" vertical="center" wrapText="1"/>
      <protection/>
    </xf>
    <xf numFmtId="173" fontId="13" fillId="4" borderId="1" xfId="0" applyNumberFormat="1" applyFont="1" applyFill="1" applyBorder="1" applyAlignment="1" applyProtection="1">
      <alignment horizontal="right" vertical="center" wrapText="1"/>
      <protection/>
    </xf>
    <xf numFmtId="165" fontId="11" fillId="4" borderId="1" xfId="1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_Plan1" xfId="20"/>
    <cellStyle name="Normal_Plan1" xfId="21"/>
    <cellStyle name="Separador de milhares_Plan1" xfId="22"/>
    <cellStyle name="Excel_BuiltIn_Texto Explicativ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1">
      <selection activeCell="D14" sqref="D14"/>
    </sheetView>
  </sheetViews>
  <sheetFormatPr defaultColWidth="8.00390625" defaultRowHeight="12.75"/>
  <cols>
    <col min="1" max="1" width="6.421875" style="0" customWidth="1"/>
    <col min="2" max="2" width="11.57421875" style="0" customWidth="1"/>
    <col min="3" max="3" width="75.8515625" style="0" customWidth="1"/>
    <col min="4" max="4" width="8.28125" style="0" customWidth="1"/>
    <col min="5" max="5" width="13.28125" style="0" customWidth="1"/>
    <col min="6" max="6" width="12.8515625" style="0" customWidth="1"/>
    <col min="7" max="7" width="18.00390625" style="0" customWidth="1"/>
    <col min="8" max="8" width="17.28125" style="0" customWidth="1"/>
    <col min="9" max="16384" width="9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4" spans="1:8" ht="12.75">
      <c r="A4" s="1" t="s">
        <v>3</v>
      </c>
      <c r="B4" s="1"/>
      <c r="C4" s="1"/>
      <c r="D4" s="1"/>
      <c r="E4" s="1"/>
      <c r="F4" s="1"/>
      <c r="G4" s="1"/>
      <c r="H4" s="1"/>
    </row>
    <row r="5" spans="1:8" ht="12.75">
      <c r="A5" s="1" t="s">
        <v>4</v>
      </c>
      <c r="B5" s="1"/>
      <c r="C5" s="1"/>
      <c r="D5" s="1"/>
      <c r="E5" s="1"/>
      <c r="F5" s="1"/>
      <c r="G5" s="1"/>
      <c r="H5" s="1"/>
    </row>
    <row r="6" spans="1:8" ht="12.75">
      <c r="A6" s="2" t="s">
        <v>5</v>
      </c>
      <c r="B6" s="2"/>
      <c r="C6" s="2"/>
      <c r="D6" s="2"/>
      <c r="E6" s="2"/>
      <c r="F6" s="2"/>
      <c r="G6" s="2"/>
      <c r="H6" s="2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2" t="s">
        <v>6</v>
      </c>
      <c r="B8" s="3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/>
      <c r="H8" s="2"/>
    </row>
    <row r="9" spans="1:8" ht="12.75">
      <c r="A9" s="2"/>
      <c r="B9" s="3"/>
      <c r="C9" s="2"/>
      <c r="D9" s="2"/>
      <c r="E9" s="2"/>
      <c r="F9" s="4" t="s">
        <v>12</v>
      </c>
      <c r="G9" s="4" t="s">
        <v>13</v>
      </c>
      <c r="H9" s="5" t="s">
        <v>14</v>
      </c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6" t="s">
        <v>15</v>
      </c>
      <c r="B11" s="7"/>
      <c r="C11" s="6" t="s">
        <v>16</v>
      </c>
      <c r="D11" s="8"/>
      <c r="E11" s="9"/>
      <c r="F11" s="10"/>
      <c r="G11" s="9"/>
      <c r="H11" s="11"/>
    </row>
    <row r="12" spans="1:8" ht="15">
      <c r="A12" s="12" t="s">
        <v>17</v>
      </c>
      <c r="B12" s="13" t="s">
        <v>18</v>
      </c>
      <c r="C12" s="14" t="s">
        <v>19</v>
      </c>
      <c r="D12" s="15" t="s">
        <v>20</v>
      </c>
      <c r="E12" s="16">
        <v>2</v>
      </c>
      <c r="F12" s="17">
        <v>309.89</v>
      </c>
      <c r="G12" s="18">
        <f aca="true" t="shared" si="0" ref="G12:G14">E12*F12</f>
        <v>619.78</v>
      </c>
      <c r="H12" s="19">
        <f aca="true" t="shared" si="1" ref="H12:H14">G12*1.2398</f>
        <v>768.403244</v>
      </c>
    </row>
    <row r="13" spans="1:8" ht="15">
      <c r="A13" s="12" t="s">
        <v>21</v>
      </c>
      <c r="B13" s="20">
        <v>95135</v>
      </c>
      <c r="C13" s="14" t="s">
        <v>22</v>
      </c>
      <c r="D13" s="15" t="s">
        <v>23</v>
      </c>
      <c r="E13" s="16">
        <v>50</v>
      </c>
      <c r="F13" s="17">
        <v>22.87</v>
      </c>
      <c r="G13" s="18">
        <f t="shared" si="0"/>
        <v>1143.5</v>
      </c>
      <c r="H13" s="19">
        <f t="shared" si="1"/>
        <v>1417.7113</v>
      </c>
    </row>
    <row r="14" spans="1:8" ht="15.75">
      <c r="A14" s="12" t="s">
        <v>24</v>
      </c>
      <c r="B14" s="20">
        <v>84111</v>
      </c>
      <c r="C14" s="14" t="s">
        <v>25</v>
      </c>
      <c r="D14" s="15" t="s">
        <v>20</v>
      </c>
      <c r="E14" s="16">
        <v>10</v>
      </c>
      <c r="F14" s="17">
        <v>3.2</v>
      </c>
      <c r="G14" s="21">
        <f t="shared" si="0"/>
        <v>32</v>
      </c>
      <c r="H14" s="19">
        <f t="shared" si="1"/>
        <v>39.6736</v>
      </c>
    </row>
    <row r="15" spans="1:8" ht="15.75">
      <c r="A15" s="22" t="s">
        <v>26</v>
      </c>
      <c r="B15" s="22"/>
      <c r="C15" s="22"/>
      <c r="D15" s="22"/>
      <c r="E15" s="22"/>
      <c r="F15" s="23"/>
      <c r="G15" s="24">
        <f>SUM(G12:G14)</f>
        <v>1795.28</v>
      </c>
      <c r="H15" s="25">
        <f>SUM(H12:H14)</f>
        <v>2225.788144</v>
      </c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6" t="s">
        <v>27</v>
      </c>
      <c r="B17" s="26"/>
      <c r="C17" s="6" t="s">
        <v>28</v>
      </c>
      <c r="D17" s="8"/>
      <c r="E17" s="9"/>
      <c r="F17" s="10"/>
      <c r="G17" s="9"/>
      <c r="H17" s="11"/>
    </row>
    <row r="18" spans="1:8" ht="15">
      <c r="A18" s="12" t="s">
        <v>29</v>
      </c>
      <c r="B18" s="20" t="s">
        <v>30</v>
      </c>
      <c r="C18" s="14" t="s">
        <v>31</v>
      </c>
      <c r="D18" s="27" t="s">
        <v>20</v>
      </c>
      <c r="E18" s="28">
        <v>60</v>
      </c>
      <c r="F18" s="29">
        <v>6.87</v>
      </c>
      <c r="G18" s="30">
        <f aca="true" t="shared" si="2" ref="G18:G21">E18*F18</f>
        <v>412.2</v>
      </c>
      <c r="H18" s="31">
        <f aca="true" t="shared" si="3" ref="H18:H21">G18*1.2398</f>
        <v>511.04555999999997</v>
      </c>
    </row>
    <row r="19" spans="1:8" ht="15">
      <c r="A19" s="12" t="s">
        <v>32</v>
      </c>
      <c r="B19" s="13">
        <v>85387</v>
      </c>
      <c r="C19" s="14" t="s">
        <v>33</v>
      </c>
      <c r="D19" s="15" t="s">
        <v>34</v>
      </c>
      <c r="E19" s="16">
        <v>6</v>
      </c>
      <c r="F19" s="17">
        <v>42.91</v>
      </c>
      <c r="G19" s="30">
        <f t="shared" si="2"/>
        <v>257.46</v>
      </c>
      <c r="H19" s="31">
        <f t="shared" si="3"/>
        <v>319.19890799999996</v>
      </c>
    </row>
    <row r="20" spans="1:8" ht="15">
      <c r="A20" s="12" t="s">
        <v>35</v>
      </c>
      <c r="B20" s="13">
        <v>72897</v>
      </c>
      <c r="C20" s="14" t="s">
        <v>36</v>
      </c>
      <c r="D20" s="15" t="s">
        <v>34</v>
      </c>
      <c r="E20" s="16">
        <v>6</v>
      </c>
      <c r="F20" s="17">
        <v>18.37</v>
      </c>
      <c r="G20" s="30">
        <f t="shared" si="2"/>
        <v>110.22</v>
      </c>
      <c r="H20" s="31">
        <f t="shared" si="3"/>
        <v>136.650756</v>
      </c>
    </row>
    <row r="21" spans="1:8" ht="30.75" customHeight="1">
      <c r="A21" s="12" t="s">
        <v>37</v>
      </c>
      <c r="B21" s="13">
        <v>72900</v>
      </c>
      <c r="C21" s="32" t="s">
        <v>38</v>
      </c>
      <c r="D21" s="15" t="s">
        <v>34</v>
      </c>
      <c r="E21" s="16">
        <v>6</v>
      </c>
      <c r="F21" s="17">
        <v>5.68</v>
      </c>
      <c r="G21" s="33">
        <f t="shared" si="2"/>
        <v>34.08</v>
      </c>
      <c r="H21" s="31">
        <f t="shared" si="3"/>
        <v>42.252384</v>
      </c>
    </row>
    <row r="22" spans="1:8" ht="15.75">
      <c r="A22" s="22" t="s">
        <v>39</v>
      </c>
      <c r="B22" s="22"/>
      <c r="C22" s="22"/>
      <c r="D22" s="22"/>
      <c r="E22" s="22"/>
      <c r="F22" s="23"/>
      <c r="G22" s="24">
        <f>SUM(G18:G21)</f>
        <v>813.9599999999999</v>
      </c>
      <c r="H22" s="25">
        <f>SUM(H18:H21)</f>
        <v>1009.147608</v>
      </c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6" t="s">
        <v>40</v>
      </c>
      <c r="B24" s="26"/>
      <c r="C24" s="6" t="s">
        <v>41</v>
      </c>
      <c r="D24" s="8"/>
      <c r="E24" s="9"/>
      <c r="F24" s="10"/>
      <c r="G24" s="34"/>
      <c r="H24" s="9"/>
    </row>
    <row r="25" spans="1:8" ht="30">
      <c r="A25" s="12" t="s">
        <v>42</v>
      </c>
      <c r="B25" s="13">
        <v>87888</v>
      </c>
      <c r="C25" s="32" t="s">
        <v>43</v>
      </c>
      <c r="D25" s="15" t="s">
        <v>34</v>
      </c>
      <c r="E25" s="35">
        <v>1</v>
      </c>
      <c r="F25" s="17">
        <v>341.34</v>
      </c>
      <c r="G25" s="18">
        <f aca="true" t="shared" si="4" ref="G25:G27">E25*F25</f>
        <v>341.34</v>
      </c>
      <c r="H25" s="36">
        <f aca="true" t="shared" si="5" ref="H25:H27">G25*1.2398</f>
        <v>423.193332</v>
      </c>
    </row>
    <row r="26" spans="1:8" ht="30">
      <c r="A26" s="12" t="s">
        <v>44</v>
      </c>
      <c r="B26" s="13">
        <v>83732</v>
      </c>
      <c r="C26" s="32" t="s">
        <v>45</v>
      </c>
      <c r="D26" s="15" t="s">
        <v>20</v>
      </c>
      <c r="E26" s="35">
        <v>60</v>
      </c>
      <c r="F26" s="17">
        <v>27.71</v>
      </c>
      <c r="G26" s="21">
        <f t="shared" si="4"/>
        <v>1662.6000000000001</v>
      </c>
      <c r="H26" s="36">
        <f t="shared" si="5"/>
        <v>2061.2914800000003</v>
      </c>
    </row>
    <row r="27" spans="1:8" ht="15.75">
      <c r="A27" s="12" t="s">
        <v>46</v>
      </c>
      <c r="B27" s="13" t="s">
        <v>47</v>
      </c>
      <c r="C27" s="32" t="s">
        <v>48</v>
      </c>
      <c r="D27" s="15" t="s">
        <v>20</v>
      </c>
      <c r="E27" s="35">
        <v>60</v>
      </c>
      <c r="F27" s="17">
        <v>8.15</v>
      </c>
      <c r="G27" s="21">
        <f t="shared" si="4"/>
        <v>489</v>
      </c>
      <c r="H27" s="36">
        <f t="shared" si="5"/>
        <v>606.2622</v>
      </c>
    </row>
    <row r="28" spans="1:8" ht="15.75">
      <c r="A28" s="37" t="s">
        <v>49</v>
      </c>
      <c r="B28" s="37"/>
      <c r="C28" s="37"/>
      <c r="D28" s="37"/>
      <c r="E28" s="37"/>
      <c r="F28" s="23"/>
      <c r="G28" s="24">
        <f>SUM(G25:G27)</f>
        <v>2492.9400000000005</v>
      </c>
      <c r="H28" s="38">
        <f>SUM(H25:H27)</f>
        <v>3090.7470120000003</v>
      </c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6" t="s">
        <v>50</v>
      </c>
      <c r="B30" s="39"/>
      <c r="C30" s="6" t="s">
        <v>51</v>
      </c>
      <c r="D30" s="39"/>
      <c r="E30" s="39"/>
      <c r="F30" s="39"/>
      <c r="G30" s="39"/>
      <c r="H30" s="39"/>
    </row>
    <row r="31" spans="1:9" ht="30">
      <c r="A31" s="12" t="s">
        <v>52</v>
      </c>
      <c r="B31" s="40">
        <v>94229</v>
      </c>
      <c r="C31" s="41" t="s">
        <v>53</v>
      </c>
      <c r="D31" s="40" t="s">
        <v>54</v>
      </c>
      <c r="E31" s="42">
        <v>56</v>
      </c>
      <c r="F31" s="43">
        <v>104.26</v>
      </c>
      <c r="G31" s="44">
        <f aca="true" t="shared" si="6" ref="G31:G35">E31*F31</f>
        <v>5838.56</v>
      </c>
      <c r="H31" s="45">
        <f aca="true" t="shared" si="7" ref="H31:H35">G31*1.2398</f>
        <v>7238.646688000001</v>
      </c>
      <c r="I31" s="46"/>
    </row>
    <row r="32" spans="1:9" ht="30">
      <c r="A32" s="12" t="s">
        <v>55</v>
      </c>
      <c r="B32" s="40">
        <v>94231</v>
      </c>
      <c r="C32" s="41" t="s">
        <v>56</v>
      </c>
      <c r="D32" s="40" t="s">
        <v>54</v>
      </c>
      <c r="E32" s="42">
        <v>64.7</v>
      </c>
      <c r="F32" s="43">
        <v>28.51</v>
      </c>
      <c r="G32" s="47">
        <f t="shared" si="6"/>
        <v>1844.5970000000002</v>
      </c>
      <c r="H32" s="45">
        <f t="shared" si="7"/>
        <v>2286.9313606</v>
      </c>
      <c r="I32" s="46"/>
    </row>
    <row r="33" spans="1:9" ht="15">
      <c r="A33" s="12" t="s">
        <v>57</v>
      </c>
      <c r="B33" s="48">
        <v>88323</v>
      </c>
      <c r="C33" s="49" t="s">
        <v>58</v>
      </c>
      <c r="D33" s="50" t="s">
        <v>59</v>
      </c>
      <c r="E33" s="51">
        <v>16</v>
      </c>
      <c r="F33" s="52">
        <v>14.7</v>
      </c>
      <c r="G33" s="53">
        <f t="shared" si="6"/>
        <v>235.2</v>
      </c>
      <c r="H33" s="45">
        <f t="shared" si="7"/>
        <v>291.60096</v>
      </c>
      <c r="I33" s="46"/>
    </row>
    <row r="34" spans="1:9" ht="30">
      <c r="A34" s="12" t="s">
        <v>60</v>
      </c>
      <c r="B34" s="48">
        <v>89512</v>
      </c>
      <c r="C34" s="54" t="s">
        <v>61</v>
      </c>
      <c r="D34" s="40" t="s">
        <v>54</v>
      </c>
      <c r="E34" s="51">
        <v>35</v>
      </c>
      <c r="F34" s="55">
        <v>35.67</v>
      </c>
      <c r="G34" s="53">
        <f t="shared" si="6"/>
        <v>1248.45</v>
      </c>
      <c r="H34" s="45">
        <f t="shared" si="7"/>
        <v>1547.82831</v>
      </c>
      <c r="I34" s="46"/>
    </row>
    <row r="35" spans="1:9" ht="30.75">
      <c r="A35" s="12" t="s">
        <v>62</v>
      </c>
      <c r="B35" s="48">
        <v>89529</v>
      </c>
      <c r="C35" s="54" t="s">
        <v>63</v>
      </c>
      <c r="D35" s="40" t="s">
        <v>64</v>
      </c>
      <c r="E35" s="51">
        <v>30</v>
      </c>
      <c r="F35" s="55">
        <v>24.3</v>
      </c>
      <c r="G35" s="53">
        <f t="shared" si="6"/>
        <v>729</v>
      </c>
      <c r="H35" s="45">
        <f t="shared" si="7"/>
        <v>903.8142</v>
      </c>
      <c r="I35" s="46"/>
    </row>
    <row r="36" spans="1:9" ht="15.75">
      <c r="A36" s="37" t="s">
        <v>65</v>
      </c>
      <c r="B36" s="37"/>
      <c r="C36" s="37"/>
      <c r="D36" s="37"/>
      <c r="E36" s="37"/>
      <c r="F36" s="56"/>
      <c r="G36" s="24">
        <f>SUM(G31:G35)</f>
        <v>9895.807</v>
      </c>
      <c r="H36" s="57">
        <f>SUM(H31:H35)</f>
        <v>12268.821518600002</v>
      </c>
      <c r="I36" s="46"/>
    </row>
    <row r="37" spans="1:9" ht="15">
      <c r="A37" s="58"/>
      <c r="B37" s="58"/>
      <c r="C37" s="58"/>
      <c r="D37" s="58"/>
      <c r="E37" s="58"/>
      <c r="F37" s="58"/>
      <c r="G37" s="58"/>
      <c r="H37" s="58"/>
      <c r="I37" s="46"/>
    </row>
    <row r="38" spans="1:8" ht="15">
      <c r="A38" s="59" t="s">
        <v>66</v>
      </c>
      <c r="B38" s="59"/>
      <c r="C38" s="59" t="s">
        <v>67</v>
      </c>
      <c r="D38" s="59"/>
      <c r="E38" s="60"/>
      <c r="F38" s="61"/>
      <c r="G38" s="62"/>
      <c r="H38" s="62"/>
    </row>
    <row r="39" spans="1:8" ht="15">
      <c r="A39" s="63" t="s">
        <v>68</v>
      </c>
      <c r="B39" s="40" t="s">
        <v>69</v>
      </c>
      <c r="C39" s="64" t="s">
        <v>70</v>
      </c>
      <c r="D39" s="40" t="s">
        <v>54</v>
      </c>
      <c r="E39" s="65">
        <v>160</v>
      </c>
      <c r="F39" s="66">
        <v>16</v>
      </c>
      <c r="G39" s="67">
        <f aca="true" t="shared" si="8" ref="G39:G43">F39*E39</f>
        <v>2560</v>
      </c>
      <c r="H39" s="68">
        <f aca="true" t="shared" si="9" ref="H39:H43">G39*1.2398</f>
        <v>3173.888</v>
      </c>
    </row>
    <row r="40" spans="1:8" ht="15">
      <c r="A40" s="63" t="s">
        <v>71</v>
      </c>
      <c r="B40" s="40">
        <v>88261</v>
      </c>
      <c r="C40" s="64" t="s">
        <v>72</v>
      </c>
      <c r="D40" s="40" t="s">
        <v>20</v>
      </c>
      <c r="E40" s="65">
        <v>35.4</v>
      </c>
      <c r="F40" s="66">
        <v>29.69</v>
      </c>
      <c r="G40" s="67">
        <f t="shared" si="8"/>
        <v>1051.026</v>
      </c>
      <c r="H40" s="68">
        <f t="shared" si="9"/>
        <v>1303.0620348</v>
      </c>
    </row>
    <row r="41" spans="1:8" ht="30">
      <c r="A41" s="63" t="s">
        <v>73</v>
      </c>
      <c r="B41" s="40">
        <v>84161</v>
      </c>
      <c r="C41" s="41" t="s">
        <v>74</v>
      </c>
      <c r="D41" s="40" t="s">
        <v>54</v>
      </c>
      <c r="E41" s="65">
        <v>10.4</v>
      </c>
      <c r="F41" s="69">
        <v>63.7</v>
      </c>
      <c r="G41" s="70">
        <f t="shared" si="8"/>
        <v>662.48</v>
      </c>
      <c r="H41" s="68">
        <f t="shared" si="9"/>
        <v>821.342704</v>
      </c>
    </row>
    <row r="42" spans="1:8" ht="30">
      <c r="A42" s="63" t="s">
        <v>75</v>
      </c>
      <c r="B42" s="40">
        <v>72193</v>
      </c>
      <c r="C42" s="41" t="s">
        <v>76</v>
      </c>
      <c r="D42" s="40" t="s">
        <v>20</v>
      </c>
      <c r="E42" s="65">
        <v>5</v>
      </c>
      <c r="F42" s="69">
        <v>47.28</v>
      </c>
      <c r="G42" s="70">
        <f t="shared" si="8"/>
        <v>236.4</v>
      </c>
      <c r="H42" s="68">
        <f t="shared" si="9"/>
        <v>293.08872</v>
      </c>
    </row>
    <row r="43" spans="1:8" ht="15.75">
      <c r="A43" s="63" t="s">
        <v>77</v>
      </c>
      <c r="B43" s="40">
        <v>72117</v>
      </c>
      <c r="C43" s="41" t="s">
        <v>78</v>
      </c>
      <c r="D43" s="40" t="s">
        <v>20</v>
      </c>
      <c r="E43" s="65">
        <v>3</v>
      </c>
      <c r="F43" s="69">
        <v>93.56</v>
      </c>
      <c r="G43" s="70">
        <f t="shared" si="8"/>
        <v>280.68</v>
      </c>
      <c r="H43" s="68">
        <f t="shared" si="9"/>
        <v>347.98706400000003</v>
      </c>
    </row>
    <row r="44" spans="1:8" ht="15.75">
      <c r="A44" s="37" t="s">
        <v>79</v>
      </c>
      <c r="B44" s="37"/>
      <c r="C44" s="37"/>
      <c r="D44" s="37"/>
      <c r="E44" s="37"/>
      <c r="F44" s="71"/>
      <c r="G44" s="72">
        <f>SUM(G39:G43)</f>
        <v>4790.586</v>
      </c>
      <c r="H44" s="72">
        <f>SUM(H39:H43)</f>
        <v>5939.3685227999995</v>
      </c>
    </row>
    <row r="45" spans="1:8" ht="12.75" customHeight="1">
      <c r="A45" s="73"/>
      <c r="B45" s="73"/>
      <c r="C45" s="73"/>
      <c r="D45" s="73"/>
      <c r="E45" s="73"/>
      <c r="F45" s="73"/>
      <c r="G45" s="73"/>
      <c r="H45" s="73"/>
    </row>
    <row r="46" spans="1:8" ht="12.75" customHeight="1">
      <c r="A46" s="59" t="s">
        <v>80</v>
      </c>
      <c r="B46" s="59"/>
      <c r="C46" s="59" t="s">
        <v>81</v>
      </c>
      <c r="D46" s="59"/>
      <c r="E46" s="60"/>
      <c r="F46" s="61"/>
      <c r="G46" s="62"/>
      <c r="H46" s="62"/>
    </row>
    <row r="47" spans="1:8" ht="12.75" customHeight="1">
      <c r="A47" s="74" t="s">
        <v>82</v>
      </c>
      <c r="B47" s="40" t="s">
        <v>83</v>
      </c>
      <c r="C47" s="64" t="s">
        <v>84</v>
      </c>
      <c r="D47" s="40" t="s">
        <v>20</v>
      </c>
      <c r="E47" s="75">
        <v>555</v>
      </c>
      <c r="F47" s="76">
        <v>1.41</v>
      </c>
      <c r="G47" s="77">
        <f aca="true" t="shared" si="10" ref="G47:G55">F47*E47</f>
        <v>782.55</v>
      </c>
      <c r="H47" s="45">
        <f aca="true" t="shared" si="11" ref="H47:H58">G47*1.2398</f>
        <v>970.2054899999999</v>
      </c>
    </row>
    <row r="48" spans="1:8" ht="27.75" customHeight="1">
      <c r="A48" s="74" t="s">
        <v>85</v>
      </c>
      <c r="B48" s="78">
        <v>88415</v>
      </c>
      <c r="C48" s="79" t="s">
        <v>86</v>
      </c>
      <c r="D48" s="80" t="s">
        <v>20</v>
      </c>
      <c r="E48" s="81">
        <v>555</v>
      </c>
      <c r="F48" s="82">
        <v>1.95</v>
      </c>
      <c r="G48" s="77">
        <f t="shared" si="10"/>
        <v>1082.25</v>
      </c>
      <c r="H48" s="45">
        <f t="shared" si="11"/>
        <v>1341.7735500000001</v>
      </c>
    </row>
    <row r="49" spans="1:8" ht="12.75" customHeight="1">
      <c r="A49" s="74" t="s">
        <v>87</v>
      </c>
      <c r="B49" s="83">
        <v>88485</v>
      </c>
      <c r="C49" s="64" t="s">
        <v>88</v>
      </c>
      <c r="D49" s="40" t="s">
        <v>20</v>
      </c>
      <c r="E49" s="75">
        <v>2290</v>
      </c>
      <c r="F49" s="76">
        <v>1.71</v>
      </c>
      <c r="G49" s="77">
        <f t="shared" si="10"/>
        <v>3915.9</v>
      </c>
      <c r="H49" s="45">
        <f t="shared" si="11"/>
        <v>4854.93282</v>
      </c>
    </row>
    <row r="50" spans="1:8" ht="12.75" customHeight="1">
      <c r="A50" s="74" t="s">
        <v>89</v>
      </c>
      <c r="B50" s="78">
        <v>88484</v>
      </c>
      <c r="C50" s="84" t="s">
        <v>90</v>
      </c>
      <c r="D50" s="80" t="s">
        <v>20</v>
      </c>
      <c r="E50" s="81">
        <v>130</v>
      </c>
      <c r="F50" s="82">
        <v>1.98</v>
      </c>
      <c r="G50" s="77">
        <f t="shared" si="10"/>
        <v>257.4</v>
      </c>
      <c r="H50" s="45">
        <f t="shared" si="11"/>
        <v>319.12451999999996</v>
      </c>
    </row>
    <row r="51" spans="1:8" ht="12.75" customHeight="1">
      <c r="A51" s="74" t="s">
        <v>91</v>
      </c>
      <c r="B51" s="83">
        <v>88497</v>
      </c>
      <c r="C51" s="41" t="s">
        <v>92</v>
      </c>
      <c r="D51" s="40" t="s">
        <v>20</v>
      </c>
      <c r="E51" s="75">
        <v>2290</v>
      </c>
      <c r="F51" s="76">
        <v>10.47</v>
      </c>
      <c r="G51" s="77">
        <f t="shared" si="10"/>
        <v>23976.300000000003</v>
      </c>
      <c r="H51" s="45">
        <f t="shared" si="11"/>
        <v>29725.816740000006</v>
      </c>
    </row>
    <row r="52" spans="1:8" ht="12.75" customHeight="1">
      <c r="A52" s="74" t="s">
        <v>93</v>
      </c>
      <c r="B52" s="78">
        <v>88496</v>
      </c>
      <c r="C52" s="79" t="s">
        <v>94</v>
      </c>
      <c r="D52" s="80" t="s">
        <v>20</v>
      </c>
      <c r="E52" s="81">
        <v>130</v>
      </c>
      <c r="F52" s="82">
        <v>18.22</v>
      </c>
      <c r="G52" s="77">
        <f t="shared" si="10"/>
        <v>2368.6</v>
      </c>
      <c r="H52" s="45">
        <f t="shared" si="11"/>
        <v>2936.59028</v>
      </c>
    </row>
    <row r="53" spans="1:8" ht="28.5" customHeight="1">
      <c r="A53" s="74" t="s">
        <v>95</v>
      </c>
      <c r="B53" s="83">
        <v>88423</v>
      </c>
      <c r="C53" s="41" t="s">
        <v>96</v>
      </c>
      <c r="D53" s="40" t="s">
        <v>20</v>
      </c>
      <c r="E53" s="75">
        <v>555</v>
      </c>
      <c r="F53" s="76">
        <v>14.5</v>
      </c>
      <c r="G53" s="77">
        <f t="shared" si="10"/>
        <v>8047.5</v>
      </c>
      <c r="H53" s="45">
        <f t="shared" si="11"/>
        <v>9977.290500000001</v>
      </c>
    </row>
    <row r="54" spans="1:8" ht="28.5" customHeight="1">
      <c r="A54" s="74" t="s">
        <v>97</v>
      </c>
      <c r="B54" s="83">
        <v>88489</v>
      </c>
      <c r="C54" s="41" t="s">
        <v>98</v>
      </c>
      <c r="D54" s="40" t="s">
        <v>20</v>
      </c>
      <c r="E54" s="75">
        <v>2845</v>
      </c>
      <c r="F54" s="76">
        <v>10.1</v>
      </c>
      <c r="G54" s="77">
        <f t="shared" si="10"/>
        <v>28734.5</v>
      </c>
      <c r="H54" s="45">
        <f t="shared" si="11"/>
        <v>35625.0331</v>
      </c>
    </row>
    <row r="55" spans="1:8" ht="29.25" customHeight="1">
      <c r="A55" s="74" t="s">
        <v>99</v>
      </c>
      <c r="B55" s="78">
        <v>88488</v>
      </c>
      <c r="C55" s="79" t="s">
        <v>100</v>
      </c>
      <c r="D55" s="80" t="s">
        <v>20</v>
      </c>
      <c r="E55" s="81">
        <v>130</v>
      </c>
      <c r="F55" s="82">
        <v>11.32</v>
      </c>
      <c r="G55" s="77">
        <f t="shared" si="10"/>
        <v>1471.6000000000001</v>
      </c>
      <c r="H55" s="45">
        <f t="shared" si="11"/>
        <v>1824.4896800000001</v>
      </c>
    </row>
    <row r="56" spans="1:8" ht="27" customHeight="1">
      <c r="A56" s="74" t="s">
        <v>101</v>
      </c>
      <c r="B56" s="85">
        <v>95468</v>
      </c>
      <c r="C56" s="86" t="s">
        <v>102</v>
      </c>
      <c r="D56" s="15" t="s">
        <v>20</v>
      </c>
      <c r="E56" s="16">
        <v>226</v>
      </c>
      <c r="F56" s="87">
        <v>31.17</v>
      </c>
      <c r="G56" s="18">
        <f>E56*F56</f>
        <v>7044.42</v>
      </c>
      <c r="H56" s="45">
        <f t="shared" si="11"/>
        <v>8733.671916</v>
      </c>
    </row>
    <row r="57" spans="1:8" ht="29.25" customHeight="1">
      <c r="A57" s="74" t="s">
        <v>103</v>
      </c>
      <c r="B57" s="83" t="s">
        <v>104</v>
      </c>
      <c r="C57" s="41" t="s">
        <v>105</v>
      </c>
      <c r="D57" s="40" t="s">
        <v>20</v>
      </c>
      <c r="E57" s="75">
        <v>920</v>
      </c>
      <c r="F57" s="76">
        <v>20.26</v>
      </c>
      <c r="G57" s="88">
        <f aca="true" t="shared" si="12" ref="G57:G58">F57*E57</f>
        <v>18639.2</v>
      </c>
      <c r="H57" s="45">
        <f t="shared" si="11"/>
        <v>23108.88016</v>
      </c>
    </row>
    <row r="58" spans="1:8" ht="29.25" customHeight="1">
      <c r="A58" s="74" t="s">
        <v>106</v>
      </c>
      <c r="B58" s="83">
        <v>79460</v>
      </c>
      <c r="C58" s="41" t="s">
        <v>107</v>
      </c>
      <c r="D58" s="40" t="s">
        <v>20</v>
      </c>
      <c r="E58" s="75">
        <v>53</v>
      </c>
      <c r="F58" s="89">
        <v>37.73</v>
      </c>
      <c r="G58" s="88">
        <f t="shared" si="12"/>
        <v>1999.6899999999998</v>
      </c>
      <c r="H58" s="45">
        <f t="shared" si="11"/>
        <v>2479.2156619999996</v>
      </c>
    </row>
    <row r="59" spans="1:8" ht="12.75" customHeight="1">
      <c r="A59" s="37" t="s">
        <v>108</v>
      </c>
      <c r="B59" s="37" t="s">
        <v>104</v>
      </c>
      <c r="C59" s="37" t="s">
        <v>105</v>
      </c>
      <c r="D59" s="37" t="s">
        <v>20</v>
      </c>
      <c r="E59" s="37">
        <v>185</v>
      </c>
      <c r="F59" s="90"/>
      <c r="G59" s="91">
        <f>SUM(G47:G58)</f>
        <v>98319.91</v>
      </c>
      <c r="H59" s="92">
        <f>SUM(H47:H58)</f>
        <v>121897.02441799999</v>
      </c>
    </row>
    <row r="60" spans="1:8" ht="12.75" customHeight="1">
      <c r="A60" s="2"/>
      <c r="B60" s="2"/>
      <c r="C60" s="2"/>
      <c r="D60" s="2"/>
      <c r="E60" s="2"/>
      <c r="F60" s="2"/>
      <c r="G60" s="2"/>
      <c r="H60" s="2"/>
    </row>
    <row r="61" spans="1:8" ht="12.75" customHeight="1">
      <c r="A61" s="59" t="s">
        <v>109</v>
      </c>
      <c r="B61" s="59"/>
      <c r="C61" s="59" t="s">
        <v>110</v>
      </c>
      <c r="D61" s="59"/>
      <c r="E61" s="60"/>
      <c r="F61" s="61"/>
      <c r="G61" s="62"/>
      <c r="H61" s="62"/>
    </row>
    <row r="62" spans="1:8" ht="30">
      <c r="A62" s="40" t="s">
        <v>111</v>
      </c>
      <c r="B62" s="40" t="s">
        <v>69</v>
      </c>
      <c r="C62" s="41" t="s">
        <v>112</v>
      </c>
      <c r="D62" s="40" t="s">
        <v>113</v>
      </c>
      <c r="E62" s="93">
        <v>19</v>
      </c>
      <c r="F62" s="94">
        <v>17</v>
      </c>
      <c r="G62" s="47">
        <f aca="true" t="shared" si="13" ref="G62:G66">F62*E62</f>
        <v>323</v>
      </c>
      <c r="H62" s="45">
        <f aca="true" t="shared" si="14" ref="H62:H66">G62*1.2398</f>
        <v>400.4554</v>
      </c>
    </row>
    <row r="63" spans="1:8" ht="33.75" customHeight="1">
      <c r="A63" s="40" t="s">
        <v>114</v>
      </c>
      <c r="B63" s="40">
        <v>91953</v>
      </c>
      <c r="C63" s="41" t="s">
        <v>115</v>
      </c>
      <c r="D63" s="40" t="s">
        <v>64</v>
      </c>
      <c r="E63" s="93">
        <v>20</v>
      </c>
      <c r="F63" s="94">
        <v>18.43</v>
      </c>
      <c r="G63" s="47">
        <f t="shared" si="13"/>
        <v>368.6</v>
      </c>
      <c r="H63" s="45">
        <f t="shared" si="14"/>
        <v>456.99028000000004</v>
      </c>
    </row>
    <row r="64" spans="1:8" ht="33" customHeight="1">
      <c r="A64" s="40" t="s">
        <v>116</v>
      </c>
      <c r="B64" s="40">
        <v>92005</v>
      </c>
      <c r="C64" s="41" t="s">
        <v>117</v>
      </c>
      <c r="D64" s="40" t="s">
        <v>64</v>
      </c>
      <c r="E64" s="93">
        <v>50</v>
      </c>
      <c r="F64" s="94">
        <v>39.51</v>
      </c>
      <c r="G64" s="47">
        <f t="shared" si="13"/>
        <v>1975.5</v>
      </c>
      <c r="H64" s="45">
        <f t="shared" si="14"/>
        <v>2449.2249</v>
      </c>
    </row>
    <row r="65" spans="1:8" ht="33" customHeight="1">
      <c r="A65" s="40" t="s">
        <v>118</v>
      </c>
      <c r="B65" s="40">
        <v>95730</v>
      </c>
      <c r="C65" s="41" t="s">
        <v>119</v>
      </c>
      <c r="D65" s="40" t="s">
        <v>113</v>
      </c>
      <c r="E65" s="93">
        <v>40</v>
      </c>
      <c r="F65" s="93">
        <v>5.77</v>
      </c>
      <c r="G65" s="47">
        <f t="shared" si="13"/>
        <v>230.79999999999998</v>
      </c>
      <c r="H65" s="45">
        <f t="shared" si="14"/>
        <v>286.14583999999996</v>
      </c>
    </row>
    <row r="66" spans="1:8" ht="33" customHeight="1">
      <c r="A66" s="40" t="s">
        <v>120</v>
      </c>
      <c r="B66" s="40">
        <v>89865</v>
      </c>
      <c r="C66" s="41" t="s">
        <v>121</v>
      </c>
      <c r="D66" s="40" t="s">
        <v>113</v>
      </c>
      <c r="E66" s="93">
        <v>80</v>
      </c>
      <c r="F66" s="93">
        <v>8.72</v>
      </c>
      <c r="G66" s="47">
        <f t="shared" si="13"/>
        <v>697.6</v>
      </c>
      <c r="H66" s="45">
        <f t="shared" si="14"/>
        <v>864.88448</v>
      </c>
    </row>
    <row r="67" spans="1:8" ht="12.75" customHeight="1">
      <c r="A67" s="37" t="s">
        <v>122</v>
      </c>
      <c r="B67" s="37"/>
      <c r="C67" s="37"/>
      <c r="D67" s="37"/>
      <c r="E67" s="37"/>
      <c r="F67" s="56"/>
      <c r="G67" s="91">
        <f>SUM(G63:G66)</f>
        <v>3272.5</v>
      </c>
      <c r="H67" s="57">
        <f>SUM(H63:H66)</f>
        <v>4057.2455000000004</v>
      </c>
    </row>
    <row r="68" spans="1:8" ht="12.75" customHeight="1">
      <c r="A68" s="2"/>
      <c r="B68" s="2"/>
      <c r="C68" s="2"/>
      <c r="D68" s="2"/>
      <c r="E68" s="2"/>
      <c r="F68" s="2"/>
      <c r="G68" s="2"/>
      <c r="H68" s="2"/>
    </row>
    <row r="69" spans="1:8" ht="12.75">
      <c r="A69" s="6" t="s">
        <v>123</v>
      </c>
      <c r="B69" s="26"/>
      <c r="C69" s="6" t="s">
        <v>124</v>
      </c>
      <c r="D69" s="8"/>
      <c r="E69" s="9"/>
      <c r="F69" s="10"/>
      <c r="G69" s="9"/>
      <c r="H69" s="9"/>
    </row>
    <row r="70" spans="1:8" ht="15">
      <c r="A70" s="12" t="s">
        <v>125</v>
      </c>
      <c r="B70" s="13">
        <v>9537</v>
      </c>
      <c r="C70" s="14" t="s">
        <v>126</v>
      </c>
      <c r="D70" s="15" t="s">
        <v>20</v>
      </c>
      <c r="E70" s="16">
        <v>1276.2</v>
      </c>
      <c r="F70" s="17">
        <v>2.06</v>
      </c>
      <c r="G70" s="95">
        <f aca="true" t="shared" si="15" ref="G70:G71">E70*F70</f>
        <v>2628.972</v>
      </c>
      <c r="H70" s="96">
        <f aca="true" t="shared" si="16" ref="H70:H71">G70*1.2398</f>
        <v>3259.3994856000004</v>
      </c>
    </row>
    <row r="71" spans="1:8" ht="15.75">
      <c r="A71" s="12" t="s">
        <v>127</v>
      </c>
      <c r="B71" s="97">
        <v>88273</v>
      </c>
      <c r="C71" s="98" t="s">
        <v>128</v>
      </c>
      <c r="D71" s="99" t="s">
        <v>59</v>
      </c>
      <c r="E71" s="100">
        <v>80</v>
      </c>
      <c r="F71" s="101">
        <v>15.15</v>
      </c>
      <c r="G71" s="95">
        <f t="shared" si="15"/>
        <v>1212</v>
      </c>
      <c r="H71" s="96">
        <f t="shared" si="16"/>
        <v>1502.6376</v>
      </c>
    </row>
    <row r="72" spans="1:8" ht="15">
      <c r="A72" s="102" t="s">
        <v>129</v>
      </c>
      <c r="B72" s="102"/>
      <c r="C72" s="102"/>
      <c r="D72" s="102"/>
      <c r="E72" s="102"/>
      <c r="F72" s="103"/>
      <c r="G72" s="104">
        <f>SUM(G70:G71)</f>
        <v>3840.972</v>
      </c>
      <c r="H72" s="105">
        <f>SUM(H70:H71)</f>
        <v>4762.037085600001</v>
      </c>
    </row>
    <row r="73" spans="1:8" ht="13.5">
      <c r="A73" s="12"/>
      <c r="B73" s="12"/>
      <c r="C73" s="12"/>
      <c r="D73" s="12"/>
      <c r="E73" s="12"/>
      <c r="F73" s="12"/>
      <c r="G73" s="12"/>
      <c r="H73" s="12"/>
    </row>
    <row r="74" spans="1:8" ht="13.5">
      <c r="A74" s="106"/>
      <c r="B74" s="106"/>
      <c r="C74" s="106"/>
      <c r="D74" s="107" t="s">
        <v>130</v>
      </c>
      <c r="E74" s="107"/>
      <c r="F74" s="107"/>
      <c r="G74" s="108" t="s">
        <v>131</v>
      </c>
      <c r="H74" s="108" t="s">
        <v>132</v>
      </c>
    </row>
    <row r="75" spans="1:8" ht="16.5">
      <c r="A75" s="109"/>
      <c r="B75" s="109"/>
      <c r="C75" s="109"/>
      <c r="D75" s="107"/>
      <c r="E75" s="107"/>
      <c r="F75" s="107"/>
      <c r="G75" s="110">
        <f>G15+G22+G28+G36+G44+G59+G67+G72</f>
        <v>125221.955</v>
      </c>
      <c r="H75" s="110">
        <f>H15+H22+H28+H36+H44+H59+H67+H72</f>
        <v>155250.17980899996</v>
      </c>
    </row>
    <row r="78" spans="2:8" ht="12.75">
      <c r="B78" s="111" t="s">
        <v>133</v>
      </c>
      <c r="C78" s="111"/>
      <c r="D78" s="111"/>
      <c r="E78" s="111"/>
      <c r="F78" s="111"/>
      <c r="G78" s="111"/>
      <c r="H78" s="111"/>
    </row>
    <row r="79" ht="0.75" customHeight="1">
      <c r="H79" s="112"/>
    </row>
    <row r="80" spans="2:8" ht="12.75">
      <c r="B80" s="111" t="s">
        <v>134</v>
      </c>
      <c r="C80" s="111"/>
      <c r="D80" s="111"/>
      <c r="E80" s="111"/>
      <c r="F80" s="111"/>
      <c r="G80" s="111"/>
      <c r="H80" s="111"/>
    </row>
    <row r="81" spans="2:8" ht="12.75">
      <c r="B81" s="113"/>
      <c r="C81" s="113"/>
      <c r="D81" s="113"/>
      <c r="E81" s="113"/>
      <c r="F81" s="113"/>
      <c r="G81" s="113"/>
      <c r="H81" s="113"/>
    </row>
    <row r="84" spans="2:8" ht="12.75">
      <c r="B84" s="111" t="s">
        <v>133</v>
      </c>
      <c r="C84" s="111"/>
      <c r="D84" s="111"/>
      <c r="E84" s="111"/>
      <c r="F84" s="111"/>
      <c r="G84" s="111"/>
      <c r="H84" s="111"/>
    </row>
    <row r="85" spans="2:8" ht="12.75">
      <c r="B85" s="111" t="s">
        <v>135</v>
      </c>
      <c r="C85" s="111"/>
      <c r="D85" s="111"/>
      <c r="E85" s="111"/>
      <c r="F85" s="111"/>
      <c r="G85" s="111"/>
      <c r="H85" s="111"/>
    </row>
  </sheetData>
  <sheetProtection password="CC74" sheet="1" objects="1" scenarios="1"/>
  <mergeCells count="38">
    <mergeCell ref="A1:H1"/>
    <mergeCell ref="A2:H2"/>
    <mergeCell ref="A3:H3"/>
    <mergeCell ref="A4:H4"/>
    <mergeCell ref="A5:H5"/>
    <mergeCell ref="A6:H6"/>
    <mergeCell ref="A7:H7"/>
    <mergeCell ref="A8:A9"/>
    <mergeCell ref="B8:B9"/>
    <mergeCell ref="C8:C9"/>
    <mergeCell ref="D8:D9"/>
    <mergeCell ref="E8:E9"/>
    <mergeCell ref="F8:H8"/>
    <mergeCell ref="A10:H10"/>
    <mergeCell ref="A15:E15"/>
    <mergeCell ref="A16:H16"/>
    <mergeCell ref="A22:E22"/>
    <mergeCell ref="A23:H23"/>
    <mergeCell ref="A28:E28"/>
    <mergeCell ref="A29:H29"/>
    <mergeCell ref="A36:E36"/>
    <mergeCell ref="A37:H37"/>
    <mergeCell ref="A44:E44"/>
    <mergeCell ref="A45:H45"/>
    <mergeCell ref="A59:E59"/>
    <mergeCell ref="A60:H60"/>
    <mergeCell ref="A67:E67"/>
    <mergeCell ref="A68:H68"/>
    <mergeCell ref="A72:E72"/>
    <mergeCell ref="A73:H73"/>
    <mergeCell ref="A74:C74"/>
    <mergeCell ref="D74:F75"/>
    <mergeCell ref="A75:C75"/>
    <mergeCell ref="B78:H78"/>
    <mergeCell ref="B80:H80"/>
    <mergeCell ref="B81:H81"/>
    <mergeCell ref="B84:H84"/>
    <mergeCell ref="B85:H85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E21" sqref="E21"/>
    </sheetView>
  </sheetViews>
  <sheetFormatPr defaultColWidth="8.00390625" defaultRowHeight="12.75"/>
  <cols>
    <col min="1" max="1" width="10.140625" style="0" customWidth="1"/>
    <col min="2" max="2" width="28.8515625" style="0" customWidth="1"/>
    <col min="3" max="3" width="6.8515625" style="0" customWidth="1"/>
    <col min="4" max="4" width="11.421875" style="0" customWidth="1"/>
    <col min="5" max="5" width="7.28125" style="0" customWidth="1"/>
    <col min="6" max="6" width="11.28125" style="0" customWidth="1"/>
    <col min="7" max="7" width="7.28125" style="0" customWidth="1"/>
    <col min="8" max="8" width="11.00390625" style="0" customWidth="1"/>
    <col min="9" max="9" width="7.421875" style="0" customWidth="1"/>
    <col min="10" max="14" width="11.00390625" style="0" customWidth="1"/>
    <col min="15" max="15" width="15.140625" style="0" customWidth="1"/>
    <col min="16" max="16" width="17.421875" style="0" customWidth="1"/>
    <col min="17" max="16384" width="9.00390625" style="0" customWidth="1"/>
  </cols>
  <sheetData>
    <row r="1" spans="1:4" ht="12.75">
      <c r="A1" s="114" t="s">
        <v>0</v>
      </c>
      <c r="B1" s="114"/>
      <c r="C1" s="114"/>
      <c r="D1" s="114"/>
    </row>
    <row r="2" spans="1:4" ht="12.75">
      <c r="A2" s="114" t="s">
        <v>136</v>
      </c>
      <c r="B2" s="114"/>
      <c r="C2" s="114"/>
      <c r="D2" s="114"/>
    </row>
    <row r="3" spans="1:4" ht="12.75">
      <c r="A3" s="114" t="s">
        <v>2</v>
      </c>
      <c r="B3" s="114"/>
      <c r="C3" s="114"/>
      <c r="D3" s="114"/>
    </row>
    <row r="4" spans="1:7" ht="12.75">
      <c r="A4" s="114" t="s">
        <v>137</v>
      </c>
      <c r="B4" s="114"/>
      <c r="C4" s="114"/>
      <c r="D4" s="114"/>
      <c r="E4" s="115"/>
      <c r="F4" s="115"/>
      <c r="G4" s="115"/>
    </row>
    <row r="5" spans="1:16" ht="15.75">
      <c r="A5" s="116" t="s">
        <v>138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5" ht="12.75">
      <c r="A6" s="117"/>
      <c r="B6" s="117"/>
      <c r="O6" s="118"/>
    </row>
    <row r="7" spans="1:16" ht="12.75">
      <c r="A7" s="119" t="s">
        <v>6</v>
      </c>
      <c r="B7" s="119" t="s">
        <v>139</v>
      </c>
      <c r="C7" s="119" t="s">
        <v>140</v>
      </c>
      <c r="D7" s="119" t="s">
        <v>141</v>
      </c>
      <c r="E7" s="119" t="s">
        <v>140</v>
      </c>
      <c r="F7" s="119" t="s">
        <v>142</v>
      </c>
      <c r="G7" s="119" t="s">
        <v>140</v>
      </c>
      <c r="H7" s="119" t="s">
        <v>143</v>
      </c>
      <c r="I7" s="119" t="s">
        <v>140</v>
      </c>
      <c r="J7" s="119" t="s">
        <v>144</v>
      </c>
      <c r="K7" s="119" t="s">
        <v>140</v>
      </c>
      <c r="L7" s="119" t="s">
        <v>145</v>
      </c>
      <c r="M7" s="119" t="s">
        <v>140</v>
      </c>
      <c r="N7" s="119" t="s">
        <v>146</v>
      </c>
      <c r="O7" s="119" t="s">
        <v>147</v>
      </c>
      <c r="P7" s="119" t="s">
        <v>148</v>
      </c>
    </row>
    <row r="8" spans="1:16" ht="12.75">
      <c r="A8" s="120">
        <v>1</v>
      </c>
      <c r="B8" s="120">
        <f>Orçamento!C11</f>
        <v>0</v>
      </c>
      <c r="C8" s="121">
        <v>1</v>
      </c>
      <c r="D8" s="122">
        <f aca="true" t="shared" si="0" ref="D8:D15">C8*P8</f>
        <v>2225.788144</v>
      </c>
      <c r="E8" s="121"/>
      <c r="F8" s="122">
        <f aca="true" t="shared" si="1" ref="F8:F15">E8*P8</f>
        <v>0</v>
      </c>
      <c r="G8" s="121"/>
      <c r="H8" s="122">
        <f aca="true" t="shared" si="2" ref="H8:H15">G8*P8</f>
        <v>0</v>
      </c>
      <c r="I8" s="121"/>
      <c r="J8" s="122">
        <f aca="true" t="shared" si="3" ref="J8:J15">I8*P8</f>
        <v>0</v>
      </c>
      <c r="K8" s="121"/>
      <c r="L8" s="122">
        <f aca="true" t="shared" si="4" ref="L8:L15">K8*P8</f>
        <v>0</v>
      </c>
      <c r="M8" s="121"/>
      <c r="N8" s="122">
        <f aca="true" t="shared" si="5" ref="N8:N15">M8*P8</f>
        <v>0</v>
      </c>
      <c r="O8" s="123">
        <f>Orçamento!G15</f>
        <v>1795.28</v>
      </c>
      <c r="P8" s="123">
        <f aca="true" t="shared" si="6" ref="P8:P15">O8*1.2398</f>
        <v>2225.788144</v>
      </c>
    </row>
    <row r="9" spans="1:16" ht="12.75">
      <c r="A9" s="120">
        <v>2</v>
      </c>
      <c r="B9" s="120">
        <f>Orçamento!C17</f>
        <v>0</v>
      </c>
      <c r="C9" s="121">
        <v>0.5</v>
      </c>
      <c r="D9" s="122">
        <f t="shared" si="0"/>
        <v>504.57380399999994</v>
      </c>
      <c r="E9" s="121">
        <v>0.5</v>
      </c>
      <c r="F9" s="122">
        <f t="shared" si="1"/>
        <v>504.57380399999994</v>
      </c>
      <c r="G9" s="121"/>
      <c r="H9" s="122">
        <f t="shared" si="2"/>
        <v>0</v>
      </c>
      <c r="I9" s="121"/>
      <c r="J9" s="122">
        <f t="shared" si="3"/>
        <v>0</v>
      </c>
      <c r="K9" s="121"/>
      <c r="L9" s="122">
        <f t="shared" si="4"/>
        <v>0</v>
      </c>
      <c r="M9" s="121"/>
      <c r="N9" s="122">
        <f t="shared" si="5"/>
        <v>0</v>
      </c>
      <c r="O9" s="123">
        <f>Orçamento!G22</f>
        <v>813.9599999999999</v>
      </c>
      <c r="P9" s="123">
        <f t="shared" si="6"/>
        <v>1009.1476079999999</v>
      </c>
    </row>
    <row r="10" spans="1:16" ht="24">
      <c r="A10" s="120">
        <v>3</v>
      </c>
      <c r="B10" s="120">
        <f>Orçamento!C24</f>
        <v>0</v>
      </c>
      <c r="C10" s="121">
        <v>0.25</v>
      </c>
      <c r="D10" s="122">
        <f t="shared" si="0"/>
        <v>772.6867530000002</v>
      </c>
      <c r="E10" s="121">
        <v>0.25</v>
      </c>
      <c r="F10" s="122">
        <f t="shared" si="1"/>
        <v>772.6867530000002</v>
      </c>
      <c r="G10" s="121">
        <v>0.5</v>
      </c>
      <c r="H10" s="122">
        <f t="shared" si="2"/>
        <v>1545.3735060000004</v>
      </c>
      <c r="I10" s="121"/>
      <c r="J10" s="122">
        <f t="shared" si="3"/>
        <v>0</v>
      </c>
      <c r="K10" s="121"/>
      <c r="L10" s="122">
        <f t="shared" si="4"/>
        <v>0</v>
      </c>
      <c r="M10" s="121"/>
      <c r="N10" s="122">
        <f t="shared" si="5"/>
        <v>0</v>
      </c>
      <c r="O10" s="123">
        <f>Orçamento!G28</f>
        <v>2492.9400000000005</v>
      </c>
      <c r="P10" s="123">
        <f t="shared" si="6"/>
        <v>3090.7470120000007</v>
      </c>
    </row>
    <row r="11" spans="1:16" ht="12.75">
      <c r="A11" s="120">
        <v>4</v>
      </c>
      <c r="B11" s="120">
        <f>Orçamento!C30</f>
        <v>0</v>
      </c>
      <c r="C11" s="121"/>
      <c r="D11" s="122">
        <f t="shared" si="0"/>
        <v>0</v>
      </c>
      <c r="E11" s="121">
        <v>0.5</v>
      </c>
      <c r="F11" s="122">
        <f t="shared" si="1"/>
        <v>6134.410759300001</v>
      </c>
      <c r="G11" s="121">
        <v>0.5</v>
      </c>
      <c r="H11" s="122">
        <f t="shared" si="2"/>
        <v>6134.410759300001</v>
      </c>
      <c r="I11" s="121"/>
      <c r="J11" s="122">
        <f t="shared" si="3"/>
        <v>0</v>
      </c>
      <c r="K11" s="121"/>
      <c r="L11" s="122">
        <f t="shared" si="4"/>
        <v>0</v>
      </c>
      <c r="M11" s="121"/>
      <c r="N11" s="122">
        <f t="shared" si="5"/>
        <v>0</v>
      </c>
      <c r="O11" s="123">
        <f>Orçamento!G36</f>
        <v>9895.807</v>
      </c>
      <c r="P11" s="123">
        <f t="shared" si="6"/>
        <v>12268.821518600002</v>
      </c>
    </row>
    <row r="12" spans="1:16" ht="12.75">
      <c r="A12" s="120">
        <v>5</v>
      </c>
      <c r="B12" s="120">
        <f>Orçamento!C38</f>
        <v>0</v>
      </c>
      <c r="C12" s="121"/>
      <c r="D12" s="122">
        <f t="shared" si="0"/>
        <v>0</v>
      </c>
      <c r="E12" s="121">
        <v>0.25</v>
      </c>
      <c r="F12" s="122">
        <f t="shared" si="1"/>
        <v>1484.8421307</v>
      </c>
      <c r="G12" s="121">
        <v>0.25</v>
      </c>
      <c r="H12" s="122">
        <f t="shared" si="2"/>
        <v>1484.8421307</v>
      </c>
      <c r="I12" s="121">
        <v>0.25</v>
      </c>
      <c r="J12" s="122">
        <f t="shared" si="3"/>
        <v>1484.8421307</v>
      </c>
      <c r="K12" s="121">
        <v>0.25</v>
      </c>
      <c r="L12" s="122">
        <f t="shared" si="4"/>
        <v>1484.8421307</v>
      </c>
      <c r="M12" s="121"/>
      <c r="N12" s="122">
        <f t="shared" si="5"/>
        <v>0</v>
      </c>
      <c r="O12" s="123">
        <f>Orçamento!G44</f>
        <v>4790.586</v>
      </c>
      <c r="P12" s="123">
        <f t="shared" si="6"/>
        <v>5939.3685228</v>
      </c>
    </row>
    <row r="13" spans="1:16" ht="12.75">
      <c r="A13" s="120">
        <v>6</v>
      </c>
      <c r="B13" s="120">
        <f>Orçamento!C46</f>
        <v>0</v>
      </c>
      <c r="C13" s="121"/>
      <c r="D13" s="122">
        <f t="shared" si="0"/>
        <v>0</v>
      </c>
      <c r="E13" s="121">
        <v>0.25</v>
      </c>
      <c r="F13" s="122">
        <f t="shared" si="1"/>
        <v>30474.2561045</v>
      </c>
      <c r="G13" s="121">
        <v>0.25</v>
      </c>
      <c r="H13" s="122">
        <f t="shared" si="2"/>
        <v>30474.2561045</v>
      </c>
      <c r="I13" s="121">
        <v>0.25</v>
      </c>
      <c r="J13" s="122">
        <f t="shared" si="3"/>
        <v>30474.2561045</v>
      </c>
      <c r="K13" s="121">
        <v>0.25</v>
      </c>
      <c r="L13" s="122">
        <f t="shared" si="4"/>
        <v>30474.2561045</v>
      </c>
      <c r="M13" s="121"/>
      <c r="N13" s="122">
        <f t="shared" si="5"/>
        <v>0</v>
      </c>
      <c r="O13" s="123">
        <f>Orçamento!G59</f>
        <v>98319.91</v>
      </c>
      <c r="P13" s="123">
        <f t="shared" si="6"/>
        <v>121897.024418</v>
      </c>
    </row>
    <row r="14" spans="1:16" ht="24">
      <c r="A14" s="120">
        <v>7</v>
      </c>
      <c r="B14" s="120">
        <f>Orçamento!C61</f>
        <v>0</v>
      </c>
      <c r="C14" s="121"/>
      <c r="D14" s="122">
        <f t="shared" si="0"/>
        <v>0</v>
      </c>
      <c r="E14" s="121"/>
      <c r="F14" s="122">
        <f t="shared" si="1"/>
        <v>0</v>
      </c>
      <c r="G14" s="121"/>
      <c r="H14" s="122">
        <f t="shared" si="2"/>
        <v>0</v>
      </c>
      <c r="I14" s="121"/>
      <c r="J14" s="122">
        <f t="shared" si="3"/>
        <v>0</v>
      </c>
      <c r="K14" s="121">
        <v>0.5</v>
      </c>
      <c r="L14" s="122">
        <f t="shared" si="4"/>
        <v>2028.62275</v>
      </c>
      <c r="M14" s="121">
        <v>0.5</v>
      </c>
      <c r="N14" s="122">
        <f t="shared" si="5"/>
        <v>2028.62275</v>
      </c>
      <c r="O14" s="123">
        <f>Orçamento!G67</f>
        <v>3272.5</v>
      </c>
      <c r="P14" s="123">
        <f t="shared" si="6"/>
        <v>4057.2455</v>
      </c>
    </row>
    <row r="15" spans="1:16" ht="12.75">
      <c r="A15" s="120">
        <v>8</v>
      </c>
      <c r="B15" s="120">
        <f>Orçamento!C69</f>
        <v>0</v>
      </c>
      <c r="C15" s="121"/>
      <c r="D15" s="122">
        <f t="shared" si="0"/>
        <v>0</v>
      </c>
      <c r="E15" s="121"/>
      <c r="F15" s="122">
        <f t="shared" si="1"/>
        <v>0</v>
      </c>
      <c r="G15" s="121"/>
      <c r="H15" s="122">
        <f t="shared" si="2"/>
        <v>0</v>
      </c>
      <c r="I15" s="121"/>
      <c r="J15" s="122">
        <f t="shared" si="3"/>
        <v>0</v>
      </c>
      <c r="K15" s="121"/>
      <c r="L15" s="122">
        <f t="shared" si="4"/>
        <v>0</v>
      </c>
      <c r="M15" s="121">
        <v>1</v>
      </c>
      <c r="N15" s="122">
        <f t="shared" si="5"/>
        <v>4762.0370856</v>
      </c>
      <c r="O15" s="123">
        <f>Orçamento!G72</f>
        <v>3840.972</v>
      </c>
      <c r="P15" s="123">
        <f t="shared" si="6"/>
        <v>4762.0370856</v>
      </c>
    </row>
    <row r="16" spans="1:16" ht="24">
      <c r="A16" s="120" t="s">
        <v>149</v>
      </c>
      <c r="B16" s="120"/>
      <c r="C16" s="121">
        <f>D16/P17</f>
        <v>0.022563894646110583</v>
      </c>
      <c r="D16" s="122">
        <f>SUM(D8:D15)</f>
        <v>3503.048701</v>
      </c>
      <c r="E16" s="121">
        <f>F16/P17</f>
        <v>0.253595645428152</v>
      </c>
      <c r="F16" s="122">
        <f>SUM(F8:F15)</f>
        <v>39370.7695515</v>
      </c>
      <c r="G16" s="121">
        <f>H16/P17</f>
        <v>0.2553226189448967</v>
      </c>
      <c r="H16" s="122">
        <f>SUM(H8:H15)</f>
        <v>39638.8825005</v>
      </c>
      <c r="I16" s="121">
        <f>J16/P17</f>
        <v>0.20585546679893316</v>
      </c>
      <c r="J16" s="124">
        <f>SUM(J8:J15)</f>
        <v>31959.0982352</v>
      </c>
      <c r="K16" s="121">
        <f>L16/P17</f>
        <v>0.21892226486960695</v>
      </c>
      <c r="L16" s="122">
        <f>SUM(L8:L15)</f>
        <v>33987.7209852</v>
      </c>
      <c r="M16" s="121">
        <f>N16/P17</f>
        <v>0.043740109312300705</v>
      </c>
      <c r="N16" s="122">
        <f>SUM(N8:N15)</f>
        <v>6790.6598355999995</v>
      </c>
      <c r="O16" s="125"/>
      <c r="P16" s="125"/>
    </row>
    <row r="17" spans="1:16" ht="24">
      <c r="A17" s="126" t="s">
        <v>150</v>
      </c>
      <c r="B17" s="126"/>
      <c r="C17" s="121">
        <f>D16/P17</f>
        <v>0.022563894646110583</v>
      </c>
      <c r="D17" s="127">
        <f>D16</f>
        <v>3503.048701</v>
      </c>
      <c r="E17" s="121">
        <f>F17/P17</f>
        <v>0.2761595400742626</v>
      </c>
      <c r="F17" s="127">
        <f>D17+F16</f>
        <v>42873.8182525</v>
      </c>
      <c r="G17" s="121">
        <f>H17/P17</f>
        <v>0.5314821590191593</v>
      </c>
      <c r="H17" s="128">
        <f>H16+F17</f>
        <v>82512.70075300001</v>
      </c>
      <c r="I17" s="129">
        <f>J17/P17</f>
        <v>0.7373376258180925</v>
      </c>
      <c r="J17" s="130">
        <f>J16+H17</f>
        <v>114471.79898820001</v>
      </c>
      <c r="K17" s="129">
        <f>L17/P17</f>
        <v>0.9562598906876995</v>
      </c>
      <c r="L17" s="130">
        <f>L16+J17</f>
        <v>148459.51997340002</v>
      </c>
      <c r="M17" s="129">
        <f>N17/P17</f>
        <v>1.0000000000000002</v>
      </c>
      <c r="N17" s="130">
        <f>N16+L17</f>
        <v>155250.17980900002</v>
      </c>
      <c r="O17" s="131">
        <f>SUM(O8:O15)</f>
        <v>125221.955</v>
      </c>
      <c r="P17" s="131">
        <f>SUM(P8:P15)</f>
        <v>155250.179809</v>
      </c>
    </row>
    <row r="20" spans="8:12" ht="12.75">
      <c r="H20" s="132" t="s">
        <v>151</v>
      </c>
      <c r="I20" s="132"/>
      <c r="J20" s="132"/>
      <c r="K20" s="132"/>
      <c r="L20" s="132"/>
    </row>
    <row r="21" spans="2:12" ht="12.75">
      <c r="B21" s="133"/>
      <c r="H21" s="132" t="s">
        <v>134</v>
      </c>
      <c r="I21" s="132"/>
      <c r="J21" s="132" t="s">
        <v>152</v>
      </c>
      <c r="K21" s="132"/>
      <c r="L21" s="132"/>
    </row>
    <row r="24" spans="8:12" ht="12.75">
      <c r="H24" s="132" t="s">
        <v>151</v>
      </c>
      <c r="I24" s="132"/>
      <c r="J24" s="132"/>
      <c r="K24" s="132"/>
      <c r="L24" s="132"/>
    </row>
    <row r="25" spans="8:12" ht="12.75">
      <c r="H25" s="132" t="s">
        <v>153</v>
      </c>
      <c r="I25" s="132"/>
      <c r="J25" s="132"/>
      <c r="K25" s="132"/>
      <c r="L25" s="132"/>
    </row>
  </sheetData>
  <sheetProtection selectLockedCells="1" selectUnlockedCells="1"/>
  <mergeCells count="9">
    <mergeCell ref="A1:D1"/>
    <mergeCell ref="A2:D2"/>
    <mergeCell ref="A3:D3"/>
    <mergeCell ref="A4:D4"/>
    <mergeCell ref="A5:P5"/>
    <mergeCell ref="H20:L20"/>
    <mergeCell ref="H21:L21"/>
    <mergeCell ref="H24:L24"/>
    <mergeCell ref="H25:L25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semic</dc:creator>
  <cp:keywords/>
  <dc:description/>
  <cp:lastModifiedBy>Nathan</cp:lastModifiedBy>
  <cp:lastPrinted>2018-05-03T12:42:54Z</cp:lastPrinted>
  <dcterms:created xsi:type="dcterms:W3CDTF">2014-12-24T10:52:06Z</dcterms:created>
  <dcterms:modified xsi:type="dcterms:W3CDTF">2018-05-03T12:43:01Z</dcterms:modified>
  <cp:category/>
  <cp:version/>
  <cp:contentType/>
  <cp:contentStatus/>
</cp:coreProperties>
</file>